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defaultThemeVersion="124226"/>
  <mc:AlternateContent xmlns:mc="http://schemas.openxmlformats.org/markup-compatibility/2006">
    <mc:Choice Requires="x15">
      <x15ac:absPath xmlns:x15ac="http://schemas.microsoft.com/office/spreadsheetml/2010/11/ac" url="\\userhome\Users$\sg12013\Downloads\"/>
    </mc:Choice>
  </mc:AlternateContent>
  <xr:revisionPtr revIDLastSave="0" documentId="8_{02AE2F47-BBBE-47BD-9682-B365A8CCBD60}" xr6:coauthVersionLast="44" xr6:coauthVersionMax="44" xr10:uidLastSave="{00000000-0000-0000-0000-000000000000}"/>
  <bookViews>
    <workbookView xWindow="1605" yWindow="1410" windowWidth="27195" windowHeight="16590"/>
  </bookViews>
  <sheets>
    <sheet name="Übersicht" sheetId="14" r:id="rId1"/>
    <sheet name="Planbilanz" sheetId="2" r:id="rId2"/>
    <sheet name="Planerfolgsrechnung" sheetId="8" r:id="rId3"/>
    <sheet name="Mittelflussrechnung" sheetId="9" r:id="rId4"/>
    <sheet name="Kennzahlen" sheetId="15" r:id="rId5"/>
    <sheet name="Liquiditätsplan" sheetId="13" r:id="rId6"/>
    <sheet name="Investitionsplan" sheetId="12" r:id="rId7"/>
  </sheets>
  <definedNames>
    <definedName name="_xlnm.Print_Area" localSheetId="4">Kennzahlen!$C$1:$J$40</definedName>
    <definedName name="_xlnm.Print_Area" localSheetId="3">Mittelflussrechnung!$C$1:$I$42</definedName>
    <definedName name="_xlnm.Print_Area" localSheetId="0">Übersicht!$C$1:$C$19</definedName>
    <definedName name="_xlnm.Print_Titles" localSheetId="5">Liquiditätsplan!$C:$G</definedName>
    <definedName name="_xlnm.Print_Titles" localSheetId="1">Planbilanz!$A:$D</definedName>
    <definedName name="_xlnm.Print_Titles" localSheetId="2">Planerfolgsrechnung!$C:$E</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8" i="9" l="1"/>
  <c r="I25" i="9"/>
  <c r="I11" i="9"/>
  <c r="I10" i="9"/>
  <c r="H37" i="9"/>
  <c r="H28" i="9"/>
  <c r="H25" i="9"/>
  <c r="H11" i="9"/>
  <c r="H10" i="9"/>
  <c r="G28" i="9"/>
  <c r="G25" i="9"/>
  <c r="G11" i="9"/>
  <c r="G10" i="9"/>
  <c r="F37" i="9"/>
  <c r="F28" i="9"/>
  <c r="F25" i="9"/>
  <c r="F11" i="9"/>
  <c r="F10" i="9"/>
  <c r="E28" i="9"/>
  <c r="E26" i="9"/>
  <c r="E25" i="9"/>
  <c r="E29" i="9" s="1"/>
  <c r="E11" i="9"/>
  <c r="E10" i="9"/>
  <c r="I32" i="9"/>
  <c r="H32" i="9"/>
  <c r="G32" i="9"/>
  <c r="F32" i="9"/>
  <c r="E32" i="9"/>
  <c r="H29" i="13"/>
  <c r="H16" i="13"/>
  <c r="I34" i="9"/>
  <c r="H34" i="9"/>
  <c r="G34" i="9"/>
  <c r="F34" i="9"/>
  <c r="E34" i="9"/>
  <c r="O57" i="2"/>
  <c r="M57" i="2"/>
  <c r="K57" i="2"/>
  <c r="I57" i="2"/>
  <c r="G57" i="2"/>
  <c r="F20" i="9" s="1"/>
  <c r="E57" i="2"/>
  <c r="O39" i="2"/>
  <c r="M39" i="2"/>
  <c r="I26" i="9" s="1"/>
  <c r="I29" i="9" s="1"/>
  <c r="K39" i="2"/>
  <c r="I39" i="2"/>
  <c r="G39" i="2"/>
  <c r="F26" i="9" s="1"/>
  <c r="E39" i="2"/>
  <c r="O21" i="2"/>
  <c r="M21" i="2"/>
  <c r="K21" i="2"/>
  <c r="I21" i="2"/>
  <c r="G16" i="9" s="1"/>
  <c r="G21" i="2"/>
  <c r="E21" i="2"/>
  <c r="O71" i="2"/>
  <c r="M71" i="2"/>
  <c r="K71" i="2"/>
  <c r="I71" i="2"/>
  <c r="I73" i="2" s="1"/>
  <c r="G71" i="2"/>
  <c r="E71" i="2"/>
  <c r="O50" i="2"/>
  <c r="M50" i="2"/>
  <c r="K50" i="2"/>
  <c r="I50" i="2"/>
  <c r="G50" i="2"/>
  <c r="E50" i="2"/>
  <c r="E16" i="2"/>
  <c r="G11" i="13"/>
  <c r="G14" i="13" s="1"/>
  <c r="P11" i="8"/>
  <c r="E32" i="2"/>
  <c r="E42" i="2" s="1"/>
  <c r="O32" i="2"/>
  <c r="I32" i="2"/>
  <c r="G32" i="2"/>
  <c r="I36" i="9"/>
  <c r="H36" i="9"/>
  <c r="G36" i="9"/>
  <c r="F36" i="9"/>
  <c r="E36" i="9"/>
  <c r="I33" i="9"/>
  <c r="H33" i="9"/>
  <c r="G33" i="9"/>
  <c r="F33" i="9"/>
  <c r="E33" i="9"/>
  <c r="I30" i="9"/>
  <c r="H30" i="9"/>
  <c r="G30" i="9"/>
  <c r="F30" i="9"/>
  <c r="E30" i="9"/>
  <c r="I27" i="9"/>
  <c r="H27" i="9"/>
  <c r="G27" i="9"/>
  <c r="F27" i="9"/>
  <c r="E27" i="9"/>
  <c r="I22" i="9"/>
  <c r="H22" i="9"/>
  <c r="G22" i="9"/>
  <c r="F22" i="9"/>
  <c r="E22" i="9"/>
  <c r="H19" i="9"/>
  <c r="G19" i="9"/>
  <c r="I18" i="9"/>
  <c r="H18" i="9"/>
  <c r="G18" i="9"/>
  <c r="F18" i="9"/>
  <c r="E18" i="9"/>
  <c r="E12" i="9"/>
  <c r="I12" i="9"/>
  <c r="H12" i="9"/>
  <c r="G12" i="9"/>
  <c r="F12" i="9"/>
  <c r="D6" i="15"/>
  <c r="D5" i="15"/>
  <c r="J8" i="15"/>
  <c r="I8" i="15"/>
  <c r="H8" i="15"/>
  <c r="G8" i="15"/>
  <c r="F8" i="15"/>
  <c r="N11" i="8"/>
  <c r="N14" i="8"/>
  <c r="O22" i="8" s="1"/>
  <c r="L11" i="8"/>
  <c r="J11" i="8"/>
  <c r="K11" i="8"/>
  <c r="H11" i="8"/>
  <c r="F11" i="8"/>
  <c r="G11" i="8" s="1"/>
  <c r="I37" i="15"/>
  <c r="I38" i="15"/>
  <c r="O35" i="8"/>
  <c r="O37" i="8"/>
  <c r="O46" i="8"/>
  <c r="O34" i="8"/>
  <c r="O23" i="8"/>
  <c r="O16" i="8"/>
  <c r="O25" i="8"/>
  <c r="N17" i="8"/>
  <c r="N20" i="8" s="1"/>
  <c r="O20" i="8" s="1"/>
  <c r="M11" i="8"/>
  <c r="M10" i="8"/>
  <c r="Q11" i="8"/>
  <c r="O11" i="8"/>
  <c r="O10" i="8"/>
  <c r="K10" i="8"/>
  <c r="J14" i="8"/>
  <c r="I10" i="8"/>
  <c r="E73" i="2"/>
  <c r="E74" i="2" s="1"/>
  <c r="O65" i="2"/>
  <c r="O73" i="2" s="1"/>
  <c r="M65" i="2"/>
  <c r="K65" i="2"/>
  <c r="H31" i="9" s="1"/>
  <c r="I65" i="2"/>
  <c r="G65" i="2"/>
  <c r="E65" i="2"/>
  <c r="E31" i="9" s="1"/>
  <c r="E60" i="2"/>
  <c r="G73" i="2"/>
  <c r="G74" i="2" s="1"/>
  <c r="G84" i="2" s="1"/>
  <c r="G37" i="15"/>
  <c r="F31" i="9"/>
  <c r="M60" i="2"/>
  <c r="K60" i="2"/>
  <c r="H20" i="9"/>
  <c r="G60" i="2"/>
  <c r="E20" i="9"/>
  <c r="I60" i="2"/>
  <c r="G20" i="9"/>
  <c r="K34" i="8"/>
  <c r="K44" i="8"/>
  <c r="K42" i="8"/>
  <c r="K41" i="8"/>
  <c r="K40" i="8"/>
  <c r="K37" i="8"/>
  <c r="K29" i="8"/>
  <c r="K32" i="8"/>
  <c r="K39" i="8"/>
  <c r="K35" i="8"/>
  <c r="K28" i="8"/>
  <c r="K43" i="8"/>
  <c r="O17" i="8"/>
  <c r="K13" i="8"/>
  <c r="K24" i="8"/>
  <c r="K15" i="8"/>
  <c r="K23" i="8"/>
  <c r="K22" i="8"/>
  <c r="K26" i="8"/>
  <c r="K25" i="8"/>
  <c r="K19" i="8"/>
  <c r="K16" i="8"/>
  <c r="K12" i="8"/>
  <c r="E12" i="2"/>
  <c r="E27" i="2" s="1"/>
  <c r="M32" i="2"/>
  <c r="K32" i="2"/>
  <c r="O25" i="2"/>
  <c r="M25" i="2"/>
  <c r="I39" i="15" s="1"/>
  <c r="K25" i="2"/>
  <c r="I25" i="2"/>
  <c r="G39" i="15" s="1"/>
  <c r="G25" i="2"/>
  <c r="E25" i="2"/>
  <c r="O16" i="2"/>
  <c r="M16" i="2"/>
  <c r="K16" i="2"/>
  <c r="I16" i="2"/>
  <c r="G16" i="2"/>
  <c r="E15" i="9" s="1"/>
  <c r="O12" i="2"/>
  <c r="M12" i="2"/>
  <c r="K12" i="2"/>
  <c r="I12" i="2"/>
  <c r="G12" i="2"/>
  <c r="F23" i="15" s="1"/>
  <c r="I27" i="2"/>
  <c r="J16" i="15"/>
  <c r="O27" i="2"/>
  <c r="G16" i="15"/>
  <c r="F22" i="15"/>
  <c r="F13" i="15"/>
  <c r="G13" i="15"/>
  <c r="O42" i="2"/>
  <c r="I42" i="2"/>
  <c r="I16" i="9"/>
  <c r="I17" i="9"/>
  <c r="H16" i="9"/>
  <c r="G17" i="9"/>
  <c r="I14" i="15"/>
  <c r="I15" i="9"/>
  <c r="H15" i="9"/>
  <c r="F14" i="15"/>
  <c r="F15" i="9"/>
  <c r="N27" i="8"/>
  <c r="I32" i="15" s="1"/>
  <c r="G42" i="2"/>
  <c r="I34" i="15"/>
  <c r="I33" i="15"/>
  <c r="N31" i="8"/>
  <c r="D5" i="9"/>
  <c r="O83" i="2"/>
  <c r="I8" i="9"/>
  <c r="H8" i="9"/>
  <c r="P8" i="8"/>
  <c r="N8" i="8"/>
  <c r="O45" i="2"/>
  <c r="M83" i="2"/>
  <c r="M45" i="2"/>
  <c r="G83" i="2"/>
  <c r="I14" i="13"/>
  <c r="I29" i="13"/>
  <c r="M14" i="13"/>
  <c r="E6" i="8"/>
  <c r="E5" i="8"/>
  <c r="K83" i="2"/>
  <c r="I83" i="2"/>
  <c r="E83" i="2"/>
  <c r="E45" i="2"/>
  <c r="G45" i="2"/>
  <c r="I45" i="2"/>
  <c r="K45" i="2"/>
  <c r="H8" i="8"/>
  <c r="J8" i="8"/>
  <c r="L8" i="8"/>
  <c r="E5" i="13"/>
  <c r="E6" i="13"/>
  <c r="F10" i="13"/>
  <c r="H14" i="13"/>
  <c r="J14" i="13"/>
  <c r="J29" i="13"/>
  <c r="K14" i="13"/>
  <c r="K29" i="13"/>
  <c r="L14" i="13"/>
  <c r="L29" i="13"/>
  <c r="M29" i="13"/>
  <c r="N14" i="13"/>
  <c r="N29" i="13"/>
  <c r="N31" i="13"/>
  <c r="N42" i="13" s="1"/>
  <c r="O14" i="13"/>
  <c r="O29" i="13"/>
  <c r="P14" i="13"/>
  <c r="P29" i="13"/>
  <c r="P31" i="13" s="1"/>
  <c r="P42" i="13" s="1"/>
  <c r="Q14" i="13"/>
  <c r="Q29" i="13"/>
  <c r="R14" i="13"/>
  <c r="R31" i="13" s="1"/>
  <c r="R42" i="13" s="1"/>
  <c r="R29" i="13"/>
  <c r="S14" i="13"/>
  <c r="S29" i="13"/>
  <c r="S31" i="13" s="1"/>
  <c r="S42" i="13" s="1"/>
  <c r="T14" i="13"/>
  <c r="T29" i="13"/>
  <c r="T31" i="13" s="1"/>
  <c r="T42" i="13" s="1"/>
  <c r="U14" i="13"/>
  <c r="U29" i="13"/>
  <c r="U31" i="13" s="1"/>
  <c r="V14" i="13"/>
  <c r="V31" i="13" s="1"/>
  <c r="V42" i="13" s="1"/>
  <c r="V29" i="13"/>
  <c r="W14" i="13"/>
  <c r="W29" i="13"/>
  <c r="X14" i="13"/>
  <c r="X29" i="13"/>
  <c r="X31" i="13" s="1"/>
  <c r="X42" i="13" s="1"/>
  <c r="Y14" i="13"/>
  <c r="Y29" i="13"/>
  <c r="Z14" i="13"/>
  <c r="Z31" i="13" s="1"/>
  <c r="Z42" i="13" s="1"/>
  <c r="Z29" i="13"/>
  <c r="AA14" i="13"/>
  <c r="AA29" i="13"/>
  <c r="AB14" i="13"/>
  <c r="AB29" i="13"/>
  <c r="AB31" i="13" s="1"/>
  <c r="AB42" i="13" s="1"/>
  <c r="AC14" i="13"/>
  <c r="AC29" i="13"/>
  <c r="AC31" i="13" s="1"/>
  <c r="AC42" i="13" s="1"/>
  <c r="F11" i="13"/>
  <c r="F12" i="13"/>
  <c r="G12" i="13"/>
  <c r="F13" i="13"/>
  <c r="G13" i="13"/>
  <c r="AD14" i="13"/>
  <c r="AE14" i="13"/>
  <c r="AE31" i="13" s="1"/>
  <c r="AE42" i="13" s="1"/>
  <c r="F17" i="13"/>
  <c r="G17" i="13"/>
  <c r="F18" i="13"/>
  <c r="G18" i="13"/>
  <c r="F19" i="13"/>
  <c r="G19" i="13"/>
  <c r="F20" i="13"/>
  <c r="G20" i="13"/>
  <c r="F21" i="13"/>
  <c r="G21" i="13"/>
  <c r="F22" i="13"/>
  <c r="G22" i="13"/>
  <c r="F23" i="13"/>
  <c r="G23" i="13"/>
  <c r="F24" i="13"/>
  <c r="G24" i="13"/>
  <c r="F25" i="13"/>
  <c r="G25" i="13"/>
  <c r="F26" i="13"/>
  <c r="G26" i="13"/>
  <c r="F27" i="13"/>
  <c r="G27" i="13"/>
  <c r="F28" i="13"/>
  <c r="G28" i="13"/>
  <c r="AD29" i="13"/>
  <c r="AE29" i="13"/>
  <c r="F34" i="13"/>
  <c r="G34" i="13"/>
  <c r="F35" i="13"/>
  <c r="G35" i="13"/>
  <c r="F36" i="13"/>
  <c r="G36" i="13"/>
  <c r="F37" i="13"/>
  <c r="G37" i="13"/>
  <c r="F38" i="13"/>
  <c r="G38" i="13"/>
  <c r="F39" i="13"/>
  <c r="G39" i="13"/>
  <c r="F40" i="13"/>
  <c r="G40" i="13"/>
  <c r="F41" i="13"/>
  <c r="G41" i="13"/>
  <c r="F45" i="13"/>
  <c r="G45" i="13"/>
  <c r="D6" i="9"/>
  <c r="E8" i="9"/>
  <c r="F8" i="9"/>
  <c r="G8" i="9"/>
  <c r="D5" i="12"/>
  <c r="D6" i="12"/>
  <c r="G29" i="13"/>
  <c r="K31" i="13"/>
  <c r="K42" i="13" s="1"/>
  <c r="O31" i="13"/>
  <c r="O42" i="13"/>
  <c r="F29" i="13"/>
  <c r="U42" i="13"/>
  <c r="L31" i="13"/>
  <c r="L42" i="13"/>
  <c r="H38" i="9"/>
  <c r="N38" i="8"/>
  <c r="N45" i="8" s="1"/>
  <c r="H9" i="9" s="1"/>
  <c r="H14" i="9" s="1"/>
  <c r="O31" i="8"/>
  <c r="AA31" i="13"/>
  <c r="AA42" i="13"/>
  <c r="Q31" i="13"/>
  <c r="Q42" i="13" s="1"/>
  <c r="Y31" i="13"/>
  <c r="Y42" i="13" s="1"/>
  <c r="E43" i="2"/>
  <c r="G31" i="13"/>
  <c r="G42" i="13" s="1"/>
  <c r="G10" i="13"/>
  <c r="G16" i="13" s="1"/>
  <c r="J19" i="15" l="1"/>
  <c r="E84" i="2"/>
  <c r="E38" i="9"/>
  <c r="G15" i="15"/>
  <c r="I43" i="2"/>
  <c r="P14" i="8"/>
  <c r="Q10" i="8"/>
  <c r="J37" i="15"/>
  <c r="I19" i="9"/>
  <c r="I23" i="9" s="1"/>
  <c r="F16" i="9"/>
  <c r="G27" i="2"/>
  <c r="K42" i="2"/>
  <c r="H26" i="9"/>
  <c r="H29" i="9" s="1"/>
  <c r="G26" i="9"/>
  <c r="G29" i="9" s="1"/>
  <c r="I20" i="9"/>
  <c r="O60" i="2"/>
  <c r="J15" i="15" s="1"/>
  <c r="H71" i="2"/>
  <c r="H83" i="2"/>
  <c r="H59" i="2"/>
  <c r="H50" i="2"/>
  <c r="H72" i="2"/>
  <c r="H73" i="2"/>
  <c r="H60" i="2"/>
  <c r="H57" i="2"/>
  <c r="H65" i="2"/>
  <c r="F32" i="2"/>
  <c r="F12" i="2"/>
  <c r="F26" i="2"/>
  <c r="F16" i="2"/>
  <c r="F39" i="2"/>
  <c r="F21" i="2"/>
  <c r="F42" i="2"/>
  <c r="F25" i="2"/>
  <c r="I84" i="2"/>
  <c r="I38" i="9"/>
  <c r="F38" i="9"/>
  <c r="H47" i="2"/>
  <c r="I11" i="8"/>
  <c r="H14" i="8"/>
  <c r="F37" i="15" s="1"/>
  <c r="I27" i="15"/>
  <c r="N47" i="8"/>
  <c r="I28" i="15"/>
  <c r="O45" i="8"/>
  <c r="F27" i="2"/>
  <c r="F43" i="2" s="1"/>
  <c r="O38" i="8"/>
  <c r="H58" i="2"/>
  <c r="M31" i="13"/>
  <c r="M42" i="13" s="1"/>
  <c r="H14" i="15"/>
  <c r="H23" i="15"/>
  <c r="H16" i="15"/>
  <c r="K27" i="2"/>
  <c r="G40" i="9"/>
  <c r="H13" i="15"/>
  <c r="H22" i="15"/>
  <c r="I74" i="2"/>
  <c r="F17" i="9"/>
  <c r="F14" i="13"/>
  <c r="F31" i="13" s="1"/>
  <c r="F42" i="13" s="1"/>
  <c r="W31" i="13"/>
  <c r="W42" i="13" s="1"/>
  <c r="F16" i="15"/>
  <c r="J22" i="15"/>
  <c r="J23" i="15"/>
  <c r="O33" i="8"/>
  <c r="O43" i="8"/>
  <c r="L14" i="8"/>
  <c r="I16" i="15"/>
  <c r="M27" i="2"/>
  <c r="I13" i="15"/>
  <c r="G33" i="13"/>
  <c r="G44" i="13" s="1"/>
  <c r="G46" i="13" s="1"/>
  <c r="I31" i="13"/>
  <c r="I16" i="13"/>
  <c r="E17" i="9"/>
  <c r="H39" i="15"/>
  <c r="O29" i="8"/>
  <c r="O30" i="8"/>
  <c r="O19" i="8"/>
  <c r="O18" i="8"/>
  <c r="O12" i="8"/>
  <c r="O32" i="8"/>
  <c r="O41" i="8"/>
  <c r="O28" i="8"/>
  <c r="O40" i="8"/>
  <c r="O44" i="8"/>
  <c r="O39" i="8"/>
  <c r="G37" i="9"/>
  <c r="G19" i="15"/>
  <c r="M42" i="2"/>
  <c r="G15" i="9"/>
  <c r="G23" i="9" s="1"/>
  <c r="G14" i="15"/>
  <c r="G22" i="15"/>
  <c r="I41" i="15"/>
  <c r="M73" i="2"/>
  <c r="I22" i="15" s="1"/>
  <c r="O27" i="8"/>
  <c r="F19" i="9"/>
  <c r="E19" i="9"/>
  <c r="K73" i="2"/>
  <c r="O43" i="2"/>
  <c r="AD31" i="13"/>
  <c r="AD42" i="13" s="1"/>
  <c r="J31" i="13"/>
  <c r="J42" i="13" s="1"/>
  <c r="F19" i="15"/>
  <c r="E37" i="9"/>
  <c r="H17" i="9"/>
  <c r="H23" i="9" s="1"/>
  <c r="H24" i="9" s="1"/>
  <c r="H39" i="9" s="1"/>
  <c r="H41" i="9" s="1"/>
  <c r="H40" i="9"/>
  <c r="G31" i="9"/>
  <c r="G38" i="9" s="1"/>
  <c r="O26" i="8"/>
  <c r="O42" i="8"/>
  <c r="O36" i="8"/>
  <c r="O24" i="8"/>
  <c r="F14" i="8"/>
  <c r="G10" i="8"/>
  <c r="I23" i="15"/>
  <c r="I37" i="9"/>
  <c r="I40" i="9"/>
  <c r="E40" i="9"/>
  <c r="F40" i="9"/>
  <c r="I31" i="9"/>
  <c r="O13" i="8"/>
  <c r="O21" i="8"/>
  <c r="O15" i="8"/>
  <c r="H37" i="15"/>
  <c r="F29" i="9"/>
  <c r="G23" i="15"/>
  <c r="G38" i="15"/>
  <c r="K30" i="8"/>
  <c r="K46" i="8"/>
  <c r="J17" i="8"/>
  <c r="K33" i="8"/>
  <c r="K36" i="8"/>
  <c r="K18" i="8"/>
  <c r="K21" i="8"/>
  <c r="E16" i="9"/>
  <c r="E23" i="9" s="1"/>
  <c r="H31" i="13"/>
  <c r="P32" i="2" l="1"/>
  <c r="P21" i="2"/>
  <c r="J10" i="15"/>
  <c r="P12" i="2"/>
  <c r="P42" i="2"/>
  <c r="P16" i="2"/>
  <c r="P27" i="2"/>
  <c r="P26" i="2"/>
  <c r="P39" i="2"/>
  <c r="P25" i="2"/>
  <c r="K74" i="2"/>
  <c r="H19" i="15"/>
  <c r="F15" i="15"/>
  <c r="G43" i="2"/>
  <c r="G13" i="8"/>
  <c r="G33" i="8"/>
  <c r="G36" i="8"/>
  <c r="G23" i="8"/>
  <c r="G34" i="8"/>
  <c r="G40" i="8"/>
  <c r="G25" i="8"/>
  <c r="G44" i="8"/>
  <c r="G39" i="8"/>
  <c r="G24" i="8"/>
  <c r="G19" i="8"/>
  <c r="G21" i="8"/>
  <c r="G12" i="8"/>
  <c r="G32" i="8"/>
  <c r="G46" i="8"/>
  <c r="G37" i="8"/>
  <c r="G29" i="8"/>
  <c r="G30" i="8"/>
  <c r="G22" i="8"/>
  <c r="G15" i="8"/>
  <c r="G26" i="8"/>
  <c r="G42" i="8"/>
  <c r="F17" i="8"/>
  <c r="G43" i="8"/>
  <c r="G35" i="8"/>
  <c r="G18" i="8"/>
  <c r="G16" i="8"/>
  <c r="G28" i="8"/>
  <c r="G41" i="8"/>
  <c r="M35" i="8"/>
  <c r="M36" i="8"/>
  <c r="M25" i="8"/>
  <c r="L17" i="8"/>
  <c r="M39" i="8"/>
  <c r="M41" i="8"/>
  <c r="M24" i="8"/>
  <c r="M12" i="8"/>
  <c r="M32" i="8"/>
  <c r="M29" i="8"/>
  <c r="H38" i="15"/>
  <c r="M18" i="8"/>
  <c r="M43" i="8"/>
  <c r="M15" i="8"/>
  <c r="M44" i="8"/>
  <c r="M19" i="8"/>
  <c r="M28" i="8"/>
  <c r="M40" i="8"/>
  <c r="M42" i="8"/>
  <c r="M33" i="8"/>
  <c r="M13" i="8"/>
  <c r="M16" i="8"/>
  <c r="M21" i="8"/>
  <c r="M46" i="8"/>
  <c r="M34" i="8"/>
  <c r="M37" i="8"/>
  <c r="M26" i="8"/>
  <c r="M30" i="8"/>
  <c r="M23" i="8"/>
  <c r="M22" i="8"/>
  <c r="H15" i="15"/>
  <c r="K43" i="2"/>
  <c r="F16" i="13"/>
  <c r="F23" i="9"/>
  <c r="Q21" i="8"/>
  <c r="Q39" i="8"/>
  <c r="J38" i="15"/>
  <c r="Q33" i="8"/>
  <c r="Q18" i="8"/>
  <c r="Q15" i="8"/>
  <c r="Q23" i="8"/>
  <c r="Q26" i="8"/>
  <c r="Q24" i="8"/>
  <c r="P17" i="8"/>
  <c r="Q13" i="8"/>
  <c r="Q32" i="8"/>
  <c r="Q41" i="8"/>
  <c r="Q37" i="8"/>
  <c r="Q30" i="8"/>
  <c r="Q34" i="8"/>
  <c r="Q40" i="8"/>
  <c r="Q36" i="8"/>
  <c r="Q43" i="8"/>
  <c r="Q19" i="8"/>
  <c r="Q25" i="8"/>
  <c r="Q16" i="8"/>
  <c r="Q28" i="8"/>
  <c r="Q42" i="8"/>
  <c r="Q22" i="8"/>
  <c r="Q29" i="8"/>
  <c r="Q44" i="8"/>
  <c r="Q46" i="8"/>
  <c r="Q35" i="8"/>
  <c r="Q12" i="8"/>
  <c r="H84" i="2"/>
  <c r="H74" i="2" s="1"/>
  <c r="F33" i="13"/>
  <c r="F44" i="13" s="1"/>
  <c r="F46" i="13" s="1"/>
  <c r="J39" i="15"/>
  <c r="F57" i="2"/>
  <c r="F47" i="2"/>
  <c r="F73" i="2"/>
  <c r="F83" i="2"/>
  <c r="F65" i="2"/>
  <c r="F58" i="2"/>
  <c r="F72" i="2"/>
  <c r="F60" i="2"/>
  <c r="F59" i="2"/>
  <c r="F50" i="2"/>
  <c r="F71" i="2"/>
  <c r="H33" i="13"/>
  <c r="H42" i="13"/>
  <c r="M43" i="2"/>
  <c r="I15" i="15"/>
  <c r="I35" i="8"/>
  <c r="I33" i="8"/>
  <c r="I24" i="8"/>
  <c r="I44" i="8"/>
  <c r="I32" i="8"/>
  <c r="I22" i="8"/>
  <c r="I30" i="8"/>
  <c r="I40" i="8"/>
  <c r="I21" i="8"/>
  <c r="I15" i="8"/>
  <c r="I29" i="8"/>
  <c r="I46" i="8"/>
  <c r="I23" i="8"/>
  <c r="H17" i="8"/>
  <c r="I25" i="8"/>
  <c r="I39" i="8"/>
  <c r="I43" i="8"/>
  <c r="I19" i="8"/>
  <c r="I16" i="8"/>
  <c r="I37" i="8"/>
  <c r="I42" i="8"/>
  <c r="I18" i="8"/>
  <c r="F38" i="15"/>
  <c r="I36" i="8"/>
  <c r="I41" i="8"/>
  <c r="I26" i="8"/>
  <c r="I13" i="8"/>
  <c r="I12" i="8"/>
  <c r="I28" i="8"/>
  <c r="I34" i="8"/>
  <c r="J72" i="2"/>
  <c r="J83" i="2"/>
  <c r="J60" i="2"/>
  <c r="J47" i="2"/>
  <c r="J59" i="2"/>
  <c r="J50" i="2"/>
  <c r="J58" i="2"/>
  <c r="J73" i="2"/>
  <c r="J65" i="2"/>
  <c r="J57" i="2"/>
  <c r="J71" i="2"/>
  <c r="J14" i="15"/>
  <c r="J13" i="15"/>
  <c r="J16" i="2"/>
  <c r="J32" i="2"/>
  <c r="J25" i="2"/>
  <c r="J12" i="2"/>
  <c r="J26" i="2"/>
  <c r="J27" i="2"/>
  <c r="J43" i="2" s="1"/>
  <c r="J21" i="2"/>
  <c r="J39" i="2"/>
  <c r="J42" i="2"/>
  <c r="I40" i="15"/>
  <c r="I19" i="15"/>
  <c r="M74" i="2"/>
  <c r="G10" i="15"/>
  <c r="I42" i="13"/>
  <c r="I33" i="13"/>
  <c r="O47" i="8"/>
  <c r="I31" i="15"/>
  <c r="O74" i="2"/>
  <c r="F39" i="15"/>
  <c r="J20" i="8"/>
  <c r="K17" i="8"/>
  <c r="H44" i="13" l="1"/>
  <c r="L12" i="2"/>
  <c r="L39" i="2"/>
  <c r="L42" i="2"/>
  <c r="L32" i="2"/>
  <c r="L27" i="2"/>
  <c r="L43" i="2" s="1"/>
  <c r="H10" i="15"/>
  <c r="L16" i="2"/>
  <c r="L26" i="2"/>
  <c r="L25" i="2"/>
  <c r="L21" i="2"/>
  <c r="G17" i="8"/>
  <c r="F20" i="8"/>
  <c r="O84" i="2"/>
  <c r="I17" i="8"/>
  <c r="H20" i="8"/>
  <c r="K84" i="2"/>
  <c r="I44" i="13"/>
  <c r="P20" i="8"/>
  <c r="Q17" i="8"/>
  <c r="J84" i="2"/>
  <c r="J74" i="2" s="1"/>
  <c r="F84" i="2"/>
  <c r="F74" i="2" s="1"/>
  <c r="M17" i="8"/>
  <c r="L20" i="8"/>
  <c r="N39" i="2"/>
  <c r="N32" i="2"/>
  <c r="N16" i="2"/>
  <c r="N26" i="2"/>
  <c r="N25" i="2"/>
  <c r="I10" i="15"/>
  <c r="N21" i="2"/>
  <c r="N12" i="2"/>
  <c r="N42" i="2"/>
  <c r="N27" i="2"/>
  <c r="N43" i="2" s="1"/>
  <c r="I26" i="15"/>
  <c r="J27" i="8"/>
  <c r="K20" i="8"/>
  <c r="M84" i="2"/>
  <c r="H39" i="2"/>
  <c r="H25" i="2"/>
  <c r="H12" i="2"/>
  <c r="H21" i="2"/>
  <c r="H26" i="2"/>
  <c r="H27" i="2"/>
  <c r="H43" i="2" s="1"/>
  <c r="H42" i="2"/>
  <c r="H16" i="2"/>
  <c r="H32" i="2"/>
  <c r="F10" i="15"/>
  <c r="P43" i="2"/>
  <c r="G34" i="15" l="1"/>
  <c r="G33" i="15"/>
  <c r="G32" i="15"/>
  <c r="K27" i="8"/>
  <c r="G41" i="15"/>
  <c r="J31" i="8"/>
  <c r="P59" i="2"/>
  <c r="P50" i="2"/>
  <c r="P65" i="2"/>
  <c r="P72" i="2"/>
  <c r="P58" i="2"/>
  <c r="P73" i="2"/>
  <c r="P71" i="2"/>
  <c r="P57" i="2"/>
  <c r="P47" i="2"/>
  <c r="P60" i="2"/>
  <c r="P84" i="2" s="1"/>
  <c r="P74" i="2" s="1"/>
  <c r="P83" i="2"/>
  <c r="K10" i="13"/>
  <c r="I46" i="13"/>
  <c r="N58" i="2"/>
  <c r="N72" i="2"/>
  <c r="N65" i="2"/>
  <c r="N47" i="2"/>
  <c r="N57" i="2"/>
  <c r="N83" i="2"/>
  <c r="N59" i="2"/>
  <c r="N60" i="2"/>
  <c r="N50" i="2"/>
  <c r="N71" i="2"/>
  <c r="N73" i="2"/>
  <c r="M20" i="8"/>
  <c r="L27" i="8"/>
  <c r="P27" i="8"/>
  <c r="Q20" i="8"/>
  <c r="F27" i="8"/>
  <c r="G20" i="8"/>
  <c r="L59" i="2"/>
  <c r="L65" i="2"/>
  <c r="L47" i="2"/>
  <c r="L72" i="2"/>
  <c r="L83" i="2"/>
  <c r="L50" i="2"/>
  <c r="L71" i="2"/>
  <c r="L57" i="2"/>
  <c r="L73" i="2"/>
  <c r="L60" i="2"/>
  <c r="L84" i="2" s="1"/>
  <c r="L74" i="2" s="1"/>
  <c r="L58" i="2"/>
  <c r="H27" i="8"/>
  <c r="I20" i="8"/>
  <c r="J10" i="13"/>
  <c r="H46" i="13"/>
  <c r="F34" i="15" l="1"/>
  <c r="H31" i="8"/>
  <c r="F33" i="15"/>
  <c r="F32" i="15"/>
  <c r="F41" i="15"/>
  <c r="I27" i="8"/>
  <c r="H32" i="15"/>
  <c r="H34" i="15"/>
  <c r="L31" i="8"/>
  <c r="H33" i="15"/>
  <c r="M27" i="8"/>
  <c r="H41" i="15"/>
  <c r="N84" i="2"/>
  <c r="N74" i="2" s="1"/>
  <c r="K33" i="13"/>
  <c r="K44" i="13" s="1"/>
  <c r="K16" i="13"/>
  <c r="J38" i="8"/>
  <c r="K31" i="8"/>
  <c r="F31" i="8"/>
  <c r="G27" i="8"/>
  <c r="J33" i="13"/>
  <c r="J44" i="13" s="1"/>
  <c r="J16" i="13"/>
  <c r="J32" i="15"/>
  <c r="J34" i="15"/>
  <c r="J33" i="15"/>
  <c r="P31" i="8"/>
  <c r="Q27" i="8"/>
  <c r="J41" i="15"/>
  <c r="K46" i="13" l="1"/>
  <c r="M10" i="13"/>
  <c r="F38" i="8"/>
  <c r="G31" i="8"/>
  <c r="H38" i="8"/>
  <c r="I31" i="8"/>
  <c r="J45" i="8"/>
  <c r="K38" i="8"/>
  <c r="J46" i="13"/>
  <c r="L10" i="13"/>
  <c r="P38" i="8"/>
  <c r="Q31" i="8"/>
  <c r="L38" i="8"/>
  <c r="M31" i="8"/>
  <c r="G26" i="15" l="1"/>
  <c r="F9" i="9"/>
  <c r="F14" i="9" s="1"/>
  <c r="K45" i="8"/>
  <c r="G27" i="15"/>
  <c r="J47" i="8"/>
  <c r="G28" i="15"/>
  <c r="H45" i="8"/>
  <c r="I38" i="8"/>
  <c r="M38" i="8"/>
  <c r="L45" i="8"/>
  <c r="Q38" i="8"/>
  <c r="P45" i="8"/>
  <c r="G38" i="8"/>
  <c r="F45" i="8"/>
  <c r="L33" i="13"/>
  <c r="L44" i="13" s="1"/>
  <c r="L16" i="13"/>
  <c r="M33" i="13"/>
  <c r="M44" i="13" s="1"/>
  <c r="M16" i="13"/>
  <c r="F26" i="15" l="1"/>
  <c r="F28" i="15"/>
  <c r="I45" i="8"/>
  <c r="H47" i="8"/>
  <c r="E9" i="9"/>
  <c r="E14" i="9" s="1"/>
  <c r="F27" i="15"/>
  <c r="G45" i="8"/>
  <c r="F47" i="8"/>
  <c r="G47" i="8" s="1"/>
  <c r="G40" i="15"/>
  <c r="F24" i="9"/>
  <c r="F39" i="9" s="1"/>
  <c r="F41" i="9" s="1"/>
  <c r="L46" i="13"/>
  <c r="N10" i="13"/>
  <c r="G31" i="15"/>
  <c r="K47" i="8"/>
  <c r="J26" i="15"/>
  <c r="Q45" i="8"/>
  <c r="P47" i="8"/>
  <c r="I9" i="9"/>
  <c r="I14" i="9" s="1"/>
  <c r="J28" i="15"/>
  <c r="J27" i="15"/>
  <c r="M45" i="8"/>
  <c r="H28" i="15"/>
  <c r="G9" i="9"/>
  <c r="G14" i="9" s="1"/>
  <c r="H27" i="15"/>
  <c r="H26" i="15"/>
  <c r="L47" i="8"/>
  <c r="O10" i="13"/>
  <c r="M46" i="13"/>
  <c r="H40" i="15" l="1"/>
  <c r="G24" i="9"/>
  <c r="G39" i="9" s="1"/>
  <c r="G41" i="9" s="1"/>
  <c r="J40" i="15"/>
  <c r="I24" i="9"/>
  <c r="I39" i="9" s="1"/>
  <c r="I41" i="9" s="1"/>
  <c r="F40" i="15"/>
  <c r="E24" i="9"/>
  <c r="E39" i="9" s="1"/>
  <c r="E41" i="9" s="1"/>
  <c r="N16" i="13"/>
  <c r="N33" i="13"/>
  <c r="N44" i="13" s="1"/>
  <c r="I47" i="8"/>
  <c r="F31" i="15"/>
  <c r="O16" i="13"/>
  <c r="O33" i="13"/>
  <c r="O44" i="13" s="1"/>
  <c r="M47" i="8"/>
  <c r="H31" i="15"/>
  <c r="J31" i="15"/>
  <c r="Q47" i="8"/>
  <c r="N46" i="13" l="1"/>
  <c r="P10" i="13"/>
  <c r="Q10" i="13"/>
  <c r="O46" i="13"/>
  <c r="Q16" i="13" l="1"/>
  <c r="Q33" i="13"/>
  <c r="Q44" i="13" s="1"/>
  <c r="P33" i="13"/>
  <c r="P44" i="13" s="1"/>
  <c r="P16" i="13"/>
  <c r="R10" i="13" l="1"/>
  <c r="P46" i="13"/>
  <c r="S10" i="13"/>
  <c r="Q46" i="13"/>
  <c r="S16" i="13" l="1"/>
  <c r="S33" i="13"/>
  <c r="S44" i="13" s="1"/>
  <c r="R33" i="13"/>
  <c r="R44" i="13" s="1"/>
  <c r="R16" i="13"/>
  <c r="T10" i="13" l="1"/>
  <c r="R46" i="13"/>
  <c r="S46" i="13"/>
  <c r="U10" i="13"/>
  <c r="U16" i="13" l="1"/>
  <c r="U33" i="13"/>
  <c r="U44" i="13" s="1"/>
  <c r="T33" i="13"/>
  <c r="T44" i="13" s="1"/>
  <c r="T16" i="13"/>
  <c r="V10" i="13" l="1"/>
  <c r="T46" i="13"/>
  <c r="W10" i="13"/>
  <c r="U46" i="13"/>
  <c r="W33" i="13" l="1"/>
  <c r="W44" i="13" s="1"/>
  <c r="W16" i="13"/>
  <c r="V33" i="13"/>
  <c r="V44" i="13" s="1"/>
  <c r="V16" i="13"/>
  <c r="Y10" i="13" l="1"/>
  <c r="W46" i="13"/>
  <c r="V46" i="13"/>
  <c r="X10" i="13"/>
  <c r="X16" i="13" l="1"/>
  <c r="X33" i="13"/>
  <c r="X44" i="13" s="1"/>
  <c r="Y33" i="13"/>
  <c r="Y44" i="13" s="1"/>
  <c r="Y16" i="13"/>
  <c r="AA10" i="13" l="1"/>
  <c r="Y46" i="13"/>
  <c r="X46" i="13"/>
  <c r="Z10" i="13"/>
  <c r="Z16" i="13" l="1"/>
  <c r="Z33" i="13"/>
  <c r="Z44" i="13" s="1"/>
  <c r="AA16" i="13"/>
  <c r="AA33" i="13"/>
  <c r="AA44" i="13" s="1"/>
  <c r="AC10" i="13" l="1"/>
  <c r="AA46" i="13"/>
  <c r="Z46" i="13"/>
  <c r="AB10" i="13"/>
  <c r="AB33" i="13" l="1"/>
  <c r="AB44" i="13" s="1"/>
  <c r="AB16" i="13"/>
  <c r="AC33" i="13"/>
  <c r="AC44" i="13" s="1"/>
  <c r="AC16" i="13"/>
  <c r="AC46" i="13" l="1"/>
  <c r="AE10" i="13"/>
  <c r="AB46" i="13"/>
  <c r="AD10" i="13"/>
  <c r="AD33" i="13" l="1"/>
  <c r="AD44" i="13" s="1"/>
  <c r="AD46" i="13" s="1"/>
  <c r="AD16" i="13"/>
  <c r="AE16" i="13"/>
  <c r="AE33" i="13"/>
  <c r="AE44" i="13" s="1"/>
  <c r="AE46" i="13" s="1"/>
</calcChain>
</file>

<file path=xl/comments1.xml><?xml version="1.0" encoding="utf-8"?>
<comments xmlns="http://schemas.openxmlformats.org/spreadsheetml/2006/main">
  <authors>
    <author>sg3491</author>
  </authors>
  <commentList>
    <comment ref="D5" authorId="0" shapeId="0">
      <text>
        <r>
          <rPr>
            <sz val="8"/>
            <color indexed="81"/>
            <rFont val="Tahoma"/>
            <family val="2"/>
          </rPr>
          <t>Geben Sie in diesem Feld den Namen Ihrer Firma ein. Dieser wird automatisch auf die Folgeseiten übertragen.</t>
        </r>
      </text>
    </comment>
    <comment ref="D6" authorId="0" shapeId="0">
      <text>
        <r>
          <rPr>
            <sz val="8"/>
            <color indexed="81"/>
            <rFont val="Tahoma"/>
            <family val="2"/>
          </rPr>
          <t>Geben Sie in diesem Feld das Datum der Eröffnungsbilanz ein. Dieses wird automatisch auf die Folgeseiten übertragen.</t>
        </r>
      </text>
    </comment>
  </commentList>
</comments>
</file>

<file path=xl/sharedStrings.xml><?xml version="1.0" encoding="utf-8"?>
<sst xmlns="http://schemas.openxmlformats.org/spreadsheetml/2006/main" count="558" uniqueCount="420">
  <si>
    <t>Muster AG</t>
  </si>
  <si>
    <t>Cashflow-Marge</t>
  </si>
  <si>
    <t>Investitionen</t>
  </si>
  <si>
    <t>Betrag in CHF</t>
  </si>
  <si>
    <t>Zeitpunkt/Jahr</t>
  </si>
  <si>
    <t>Zweck/Nutzen</t>
  </si>
  <si>
    <t>Desinvestitionen</t>
  </si>
  <si>
    <t>Erlös in CHF</t>
  </si>
  <si>
    <t>Bemerkungen</t>
  </si>
  <si>
    <t>Geplante Finanzierung
(Eigenmittel, Kredit, Leasing)</t>
  </si>
  <si>
    <t>Bestand Kasse, Post, Bank</t>
  </si>
  <si>
    <t>Barverkäufe</t>
  </si>
  <si>
    <t>+</t>
  </si>
  <si>
    <t>Debitorenzahlungen</t>
  </si>
  <si>
    <t>Weitere Bareingänge (Miete, Wertschriften, Zinsen)</t>
  </si>
  <si>
    <t>=</t>
  </si>
  <si>
    <t>Einzahlungen total</t>
  </si>
  <si>
    <t>Verfügbare Mittel 1</t>
  </si>
  <si>
    <t>-</t>
  </si>
  <si>
    <t>Waren und Materialzahlungen</t>
  </si>
  <si>
    <t>Mehrwertsteuer</t>
  </si>
  <si>
    <t>Auszahlungen Total</t>
  </si>
  <si>
    <t>Brutto-Geldzufluss/-Geldabfluss</t>
  </si>
  <si>
    <t>Verfügbare Mittel 2</t>
  </si>
  <si>
    <t>Einzahlungen aus Anlagenverkauf (Desinvestitionen)</t>
  </si>
  <si>
    <t>Einzahlungen aus Aussenfinanzierung (Kreditaufnahme)</t>
  </si>
  <si>
    <t>Privateinlagen/Kapitalerhöhung</t>
  </si>
  <si>
    <t>Auszahlungen für Investitionen</t>
  </si>
  <si>
    <t>Kapitalrückzahlungen / Kreditauszahlungen an Dritte</t>
  </si>
  <si>
    <t>Privatentnahmen</t>
  </si>
  <si>
    <t>Netto-Geldzufluss/-Geldabfluss</t>
  </si>
  <si>
    <t>Endbestand verfügbare Mittel</t>
  </si>
  <si>
    <t>Kreditlimiten</t>
  </si>
  <si>
    <t>Überschuss / Manko</t>
  </si>
  <si>
    <t>Total Soll</t>
  </si>
  <si>
    <t>Total Ist</t>
  </si>
  <si>
    <t>Monat 1</t>
  </si>
  <si>
    <t>Monat 2</t>
  </si>
  <si>
    <t>Monat 3</t>
  </si>
  <si>
    <t>Monat 4</t>
  </si>
  <si>
    <t>Monat 5</t>
  </si>
  <si>
    <t>Monat 6</t>
  </si>
  <si>
    <t>Monat 7</t>
  </si>
  <si>
    <t>Monat 8</t>
  </si>
  <si>
    <t>Monat 9</t>
  </si>
  <si>
    <t>Monat 10</t>
  </si>
  <si>
    <t>Monat 11</t>
  </si>
  <si>
    <t>Monat 12</t>
  </si>
  <si>
    <t>Soll</t>
  </si>
  <si>
    <t>Anfangsdatum</t>
  </si>
  <si>
    <t>Debitorenfrist</t>
  </si>
  <si>
    <t>Kreditorenfrist</t>
  </si>
  <si>
    <t>Total Eigenkapital</t>
  </si>
  <si>
    <t>Total Passiven</t>
  </si>
  <si>
    <t>Ist</t>
  </si>
  <si>
    <t>Ertragsminderungen</t>
  </si>
  <si>
    <t>Bruttoergebnis 1</t>
  </si>
  <si>
    <t>Personalaufwand</t>
  </si>
  <si>
    <t>Sozialleistungen</t>
  </si>
  <si>
    <t>Bruttoergebnis 2</t>
  </si>
  <si>
    <t>Kapitalzinsen</t>
  </si>
  <si>
    <t>Versicherungen</t>
  </si>
  <si>
    <t>Mieten</t>
  </si>
  <si>
    <t>Verwaltungsaufwand</t>
  </si>
  <si>
    <t>Werbung</t>
  </si>
  <si>
    <t>Unterhalt, Reparaturen, Ersatz</t>
  </si>
  <si>
    <t>Steuern</t>
  </si>
  <si>
    <t>Abschreibungen</t>
  </si>
  <si>
    <t>+ = Mittelzufluss, - = Mittelabfluss</t>
  </si>
  <si>
    <t>Eigenfinanzierungsgrad</t>
  </si>
  <si>
    <t>Anlagedeckungsgrad 2</t>
  </si>
  <si>
    <t>Liquiditätsgrad 1 (cash ratio)</t>
  </si>
  <si>
    <t>Liquiditätsgrad 2 (quick ratio)</t>
  </si>
  <si>
    <t>Liquiditätsgrad 3 (current ratio)</t>
  </si>
  <si>
    <t>Planerfolgsrechnung</t>
  </si>
  <si>
    <t>Liquiditätsplan</t>
  </si>
  <si>
    <t>Mittelflussrechnung</t>
  </si>
  <si>
    <t>Kennzahlen</t>
  </si>
  <si>
    <t>Investitionsplan</t>
  </si>
  <si>
    <t>Finanzplanung für Firma</t>
  </si>
  <si>
    <t>Datum Eröffnungsbilanz</t>
  </si>
  <si>
    <t>Umlaufsvermögen</t>
  </si>
  <si>
    <t>Eröffnungsbilanz</t>
  </si>
  <si>
    <t>in %</t>
  </si>
  <si>
    <t>Planjahr 1</t>
  </si>
  <si>
    <t>Planjahr 2</t>
  </si>
  <si>
    <t>Planjahr 3</t>
  </si>
  <si>
    <t>Aktive Rechnungsabgrenzung (Transitorische Aktiven)</t>
  </si>
  <si>
    <t>Total Umlaufsvermögen</t>
  </si>
  <si>
    <t>Anlagevermögen</t>
  </si>
  <si>
    <t>Finanzanlagen</t>
  </si>
  <si>
    <t>Immaterielle Anlagen (Patente, Lizenzen, Goodwill)</t>
  </si>
  <si>
    <t>Total Anlagevermögen</t>
  </si>
  <si>
    <t>Total Aktiven</t>
  </si>
  <si>
    <t>Fremdkapital kurzfristig</t>
  </si>
  <si>
    <t>Total Fremdkapital kurzfristig</t>
  </si>
  <si>
    <t>Fremdkapital langfristig</t>
  </si>
  <si>
    <t>Total Fremdkapital langfristig</t>
  </si>
  <si>
    <t>Eigenkapital</t>
  </si>
  <si>
    <t>Aktiven</t>
  </si>
  <si>
    <t>Passiven</t>
  </si>
  <si>
    <t>Planbilanz</t>
  </si>
  <si>
    <t>Finanzplanungstool – Übersicht</t>
  </si>
  <si>
    <t>Auswirkungen der Investitionen
auf Umsatz (Ertragslage), Personal, Sachaufwand, Abschreibungen</t>
  </si>
  <si>
    <r>
      <t>Tipps</t>
    </r>
    <r>
      <rPr>
        <b/>
        <sz val="10"/>
        <rFont val="Arial"/>
        <family val="2"/>
      </rPr>
      <t xml:space="preserve">
</t>
    </r>
    <r>
      <rPr>
        <sz val="10"/>
        <rFont val="Arial"/>
        <family val="2"/>
      </rPr>
      <t>Benutzen Sie die Finanzplanung als Führungsinstrument.
Überprüfen Sie Ihre Finanzplanung fortlaufend und passen Sie diese der Realität an.
Beziehen Sie Ihre Mitarbeiter frühzeitig in Ihre Planungsprozesse mit ein.
Erstellen Sie auch eine Planung für Teilbereiche (Abteilungen, Profitcenter).
Versuchen Sie nicht nur Risiken zu erkennen, sondern auch Chancen wahrzunehmen.</t>
    </r>
  </si>
  <si>
    <r>
      <t>Planbilanz</t>
    </r>
    <r>
      <rPr>
        <b/>
        <sz val="10"/>
        <rFont val="Arial"/>
        <family val="2"/>
      </rPr>
      <t xml:space="preserve">
</t>
    </r>
    <r>
      <rPr>
        <sz val="10"/>
        <rFont val="Arial"/>
        <family val="2"/>
      </rPr>
      <t>Die Planbilanz prognostiziert die Vermögens- und Finanzierungsverhältnisse am Ende eines Planjahres.
Sie zeigt die Vermögenswerte (Aktiven) und die Verbindlichkeiten neben dem Eigenkapital (Passiven).</t>
    </r>
  </si>
  <si>
    <r>
      <t>Mittelflussrechnung</t>
    </r>
    <r>
      <rPr>
        <b/>
        <sz val="10"/>
        <rFont val="Arial"/>
        <family val="2"/>
      </rPr>
      <t xml:space="preserve">
</t>
    </r>
    <r>
      <rPr>
        <sz val="10"/>
        <rFont val="Arial"/>
        <family val="2"/>
      </rPr>
      <t>Die Mittelflussrechnung zeigt im Rahmen einer Analyse die Herkunft und Verwendung der finanziellen Mittel auf. Dabei wird der Geldfluss aus folgenden Teilbereichen aufgezeigt: Geschäftstätigkeit, Investitionstätigkeit und Finanzierungstätigkeit.</t>
    </r>
  </si>
  <si>
    <r>
      <t>Planerfolgsrechnung</t>
    </r>
    <r>
      <rPr>
        <sz val="10"/>
        <rFont val="Arial"/>
        <family val="2"/>
      </rPr>
      <t xml:space="preserve">
Die Planerfolgsrechnung (Budget) zeigt den zu erwartenden Gewinn der nächsten Jahre. Zu diesem Zweck
werden die voraussichtlichen Erträge und Aufwendungen einander gegenübergestellt.</t>
    </r>
  </si>
  <si>
    <r>
      <t>Liquiditätsplan</t>
    </r>
    <r>
      <rPr>
        <b/>
        <sz val="10"/>
        <rFont val="Arial"/>
        <family val="2"/>
      </rPr>
      <t xml:space="preserve">
</t>
    </r>
    <r>
      <rPr>
        <sz val="10"/>
        <rFont val="Arial"/>
        <family val="2"/>
      </rPr>
      <t>Der Liquiditätsplan prognostiziert die laufenden Einzahlungen und Auszahlungen während eines Jahres. 
Er zeigt auf, ob genügend Mittel vorhanden sind, um die laufenden Ausgaben (Wareneinkäufe, Löhne, Mieten etc.) bezahlen zu können.</t>
    </r>
  </si>
  <si>
    <r>
      <t>Investitionsplan</t>
    </r>
    <r>
      <rPr>
        <b/>
        <sz val="10"/>
        <rFont val="Arial"/>
        <family val="2"/>
      </rPr>
      <t xml:space="preserve">
</t>
    </r>
    <r>
      <rPr>
        <sz val="10"/>
        <rFont val="Arial"/>
        <family val="2"/>
      </rPr>
      <t>Im Investitionsplan werden geplante Investitionen und Desinvestitionen festgehalten. Er zeigt Ziel und Zweck
der Investitionen auf und gibt Aufschluss über Finanzierung und Auswirkungen auf Umsatz, Personal, Sachaufwand, Abschreibungen. Die Höhe der Investitionsausgaben kann mittels Offerten, Kostenschätzungen
etc. erhoben werden. Ein Projekt kann Investitionskosten über mehrere Jahre hinaus auslösen. Im Investitionsplan sind die Kosten pro Jahr darzustellen. Jede Investition löst in der Regel Kapital- und Betriebskosten aus. Diese sind darzustellen und in das entsprechende Jahresbudget einzubeziehen.</t>
    </r>
  </si>
  <si>
    <r>
      <t>Was ist eine Finanzplanung?</t>
    </r>
    <r>
      <rPr>
        <u/>
        <sz val="10"/>
        <rFont val="Arial"/>
        <family val="2"/>
      </rPr>
      <t xml:space="preserve">
</t>
    </r>
    <r>
      <rPr>
        <sz val="10"/>
        <rFont val="Arial"/>
        <family val="2"/>
      </rPr>
      <t>Die Finanzplanung setzt die im Businessplan formulierten langfristigen Ziele in Zahlen um und prognostiziert
Einnahmen, Ausgaben und Gewinn. Ebenso befasst sie sich mit der zukünftigen Vermögenslage und Liquidität.
Ferner wird damit die Geschäftsleitung verpflichtet, sich aktiv mit der Zukunft der Firma auseinanderzusetzen.
Eine sinnvolle Finanzplanung umfasst im Minimum folgende drei Planungsinstrumente: 
Planbilanz, Planerfolgsrechnung (Budget), Liquiditätsplan.</t>
    </r>
  </si>
  <si>
    <r>
      <t>Kennzahlen</t>
    </r>
    <r>
      <rPr>
        <b/>
        <sz val="10"/>
        <rFont val="Arial"/>
        <family val="2"/>
      </rPr>
      <t xml:space="preserve">
</t>
    </r>
    <r>
      <rPr>
        <sz val="10"/>
        <rFont val="Arial"/>
        <family val="2"/>
      </rPr>
      <t>Kennzahlen zeigen einerseits Beziehungen zwischen einzelnen Zahlen in Planbilanz und -erfolgsrechnung, andererseits Wechselbeziehungen zwischen den beiden Planungsinstrumenten auf. Da es sich dabei um relativierte Zahlen handelt, eignen sie sich besonders als konkrete Zielgrössen im Rahmen der Finanzplanung.</t>
    </r>
  </si>
  <si>
    <t>Total</t>
  </si>
  <si>
    <t>Sonstige Auszahlungen (Strom, Wasser etc.)</t>
  </si>
  <si>
    <t>Übrige Auszahlungen (Akontozahlungen an Lieferanten etc.)</t>
  </si>
  <si>
    <t>Übrige Einzahlungen (Anzahlungen von Kunden etc.)</t>
  </si>
  <si>
    <t>Planjahr 4</t>
  </si>
  <si>
    <t>Planjahr 5</t>
  </si>
  <si>
    <t>Finanzaufwand</t>
  </si>
  <si>
    <t>Betriebsergebnis (EBITDA)</t>
  </si>
  <si>
    <t>Betriebsergebnis (EBIT)</t>
  </si>
  <si>
    <t>Abschreibungen betriebliches Anlagevermögen</t>
  </si>
  <si>
    <t>Wertberichtigung Finanzanlagen und immaterielle Werte</t>
  </si>
  <si>
    <t>Leasingaufwand (nicht bilanzierte Leasinggüter)</t>
  </si>
  <si>
    <t>Werbeaufwand</t>
  </si>
  <si>
    <t>Übriger Betriebsaufwand</t>
  </si>
  <si>
    <t>Finanzertrag</t>
  </si>
  <si>
    <t>Wertberichtigungen</t>
  </si>
  <si>
    <t>Veränderungen liquiditätswirksame Rückstellungen</t>
  </si>
  <si>
    <t>Sonstige liquiditätsunwirksame Veränderungen</t>
  </si>
  <si>
    <t>Cashflow Netto-Umlaufsvermögen</t>
  </si>
  <si>
    <t>Ab(Zu)nahme Forderungen</t>
  </si>
  <si>
    <t>Ab(Zu)nahme Vorräte</t>
  </si>
  <si>
    <t>Ab(Zu)nahme aktive Rechnungsabgrenzungen</t>
  </si>
  <si>
    <t>Zu(Ab)nahme Verbindlichkeiten aus Lieferungen und Leistungen</t>
  </si>
  <si>
    <t>Zu(Ab)nahme liquiditätswirksame kurzfristige Rückstellungen</t>
  </si>
  <si>
    <t>Zu(Ab)nahme passive Rechnungsabgrenzungen</t>
  </si>
  <si>
    <t>Veränderung bereinigtes Umlaufvermögen</t>
  </si>
  <si>
    <t>Cashflow aus Betriebstätigkeit</t>
  </si>
  <si>
    <t>Ab(Zu)nahme Finanzanlagen</t>
  </si>
  <si>
    <t>Ab(Zu)nahme betriebliches Anlagevermögen</t>
  </si>
  <si>
    <t>Ab(Zu)nahme Immaterielle Anlagen</t>
  </si>
  <si>
    <t>Cashflow aus Investitionstätigkeit</t>
  </si>
  <si>
    <t>Cashflow aus Finanzierungstätigkeit</t>
  </si>
  <si>
    <t>Veränderung flüssige Mittel</t>
  </si>
  <si>
    <t>Veränderung flüssige Mittel aus Bilanz</t>
  </si>
  <si>
    <t>Kontrolle (muss Null ergeben)</t>
  </si>
  <si>
    <t>B01</t>
  </si>
  <si>
    <t>B02</t>
  </si>
  <si>
    <t>Kurzfristige Finanzanlagen</t>
  </si>
  <si>
    <t>Liquide Mittel</t>
  </si>
  <si>
    <t>B03</t>
  </si>
  <si>
    <t>Flüssige Mittel</t>
  </si>
  <si>
    <t>Forderungen aus Lieferungen und Leistungen</t>
  </si>
  <si>
    <t>./. Delkredere</t>
  </si>
  <si>
    <t>B04</t>
  </si>
  <si>
    <t>B06</t>
  </si>
  <si>
    <t>B07</t>
  </si>
  <si>
    <t>B09</t>
  </si>
  <si>
    <t>Kontokorrent mit Aktionären</t>
  </si>
  <si>
    <t>B10</t>
  </si>
  <si>
    <t>Geleistete Anzahlungen</t>
  </si>
  <si>
    <t>B11</t>
  </si>
  <si>
    <t>Übrige Forderungen</t>
  </si>
  <si>
    <t>Andere Forderungen</t>
  </si>
  <si>
    <t>B12</t>
  </si>
  <si>
    <t>Waren</t>
  </si>
  <si>
    <t>./. Erhaltene auftragsbezogene Anzahlungen</t>
  </si>
  <si>
    <t>B13</t>
  </si>
  <si>
    <t>B14</t>
  </si>
  <si>
    <t>B15</t>
  </si>
  <si>
    <t>B16</t>
  </si>
  <si>
    <t>B18</t>
  </si>
  <si>
    <t>B19</t>
  </si>
  <si>
    <t>Vorräte</t>
  </si>
  <si>
    <t>Betriebliche Immobilien</t>
  </si>
  <si>
    <t>Nichtbetriebliche Immobilien</t>
  </si>
  <si>
    <t>Immobilien</t>
  </si>
  <si>
    <t>B20</t>
  </si>
  <si>
    <t>B21</t>
  </si>
  <si>
    <t>B31</t>
  </si>
  <si>
    <t>Mobile Sachanlagen</t>
  </si>
  <si>
    <t>B32</t>
  </si>
  <si>
    <t>B33</t>
  </si>
  <si>
    <t>Übriges materielles Anlagevermögen</t>
  </si>
  <si>
    <t>B35</t>
  </si>
  <si>
    <t>Darlehen Aktionär</t>
  </si>
  <si>
    <t xml:space="preserve">B37 </t>
  </si>
  <si>
    <t>Übrige Finanzanlagen</t>
  </si>
  <si>
    <t>B38</t>
  </si>
  <si>
    <t>B39</t>
  </si>
  <si>
    <t>B40</t>
  </si>
  <si>
    <t>Übriges nichtbetriebliches Anlagevermögen</t>
  </si>
  <si>
    <t>B41</t>
  </si>
  <si>
    <t>B42</t>
  </si>
  <si>
    <t>Kurzfristige Bankverbindlichkeiten</t>
  </si>
  <si>
    <t>B45</t>
  </si>
  <si>
    <t>Verbindlichkeiten aus Lieferungen und Leistungen</t>
  </si>
  <si>
    <t>Erhaltene Anzahlungen</t>
  </si>
  <si>
    <t>Kurzfristige Leasingverbindlichkeiten</t>
  </si>
  <si>
    <t>Übrige Verbindlichkeiten (Mehrwertsteuer, fällige Dividenden usw.)</t>
  </si>
  <si>
    <t>Andere kurzfristige Verbindlichkeiten</t>
  </si>
  <si>
    <t>Kurzfristige Rückstellungen</t>
  </si>
  <si>
    <t>Passive Rechnungsabgrenzungen (Transitorische Passiven)</t>
  </si>
  <si>
    <t>B48</t>
  </si>
  <si>
    <t>B50</t>
  </si>
  <si>
    <t>B52</t>
  </si>
  <si>
    <t>B53</t>
  </si>
  <si>
    <t>B54</t>
  </si>
  <si>
    <t>B55</t>
  </si>
  <si>
    <t>B56</t>
  </si>
  <si>
    <t>B67</t>
  </si>
  <si>
    <t>B58</t>
  </si>
  <si>
    <t>B59</t>
  </si>
  <si>
    <t>Hypotheken</t>
  </si>
  <si>
    <t>B61</t>
  </si>
  <si>
    <t>Übrige langfristige Bankverbindlichkeiten</t>
  </si>
  <si>
    <t>B62</t>
  </si>
  <si>
    <t>B64</t>
  </si>
  <si>
    <t>Aktionärsdarlehen</t>
  </si>
  <si>
    <t>B66</t>
  </si>
  <si>
    <t>Langfristige Leasingverbindlichkeiten</t>
  </si>
  <si>
    <t>Übrige langfristige Verbindlichkeiten</t>
  </si>
  <si>
    <t>B68</t>
  </si>
  <si>
    <t>Andere langfristige Verbindlichkeiten</t>
  </si>
  <si>
    <t>Langfristige Rückstellungen (inkl. latente Steuern)</t>
  </si>
  <si>
    <t>B69</t>
  </si>
  <si>
    <t>B70</t>
  </si>
  <si>
    <t>Grundkapital</t>
  </si>
  <si>
    <t>B72</t>
  </si>
  <si>
    <t>B73</t>
  </si>
  <si>
    <t>./. Nicht einbezahltes Grundkapital</t>
  </si>
  <si>
    <t>B74</t>
  </si>
  <si>
    <t>Nachrangige Schulden</t>
  </si>
  <si>
    <t>B75</t>
  </si>
  <si>
    <t>Kapitalreserven</t>
  </si>
  <si>
    <t>B76</t>
  </si>
  <si>
    <t>Gewinnreserven inkl. Ergebnisvortrag</t>
  </si>
  <si>
    <t>B83</t>
  </si>
  <si>
    <t>Jahresergebnis</t>
  </si>
  <si>
    <t>B84</t>
  </si>
  <si>
    <t>B85</t>
  </si>
  <si>
    <t>Erfolgsrechnung</t>
  </si>
  <si>
    <t>E01</t>
  </si>
  <si>
    <t>E09</t>
  </si>
  <si>
    <t>Betriebsertrag</t>
  </si>
  <si>
    <t>E11</t>
  </si>
  <si>
    <t>Umsatz (Betriebsertrag aus Lieferungen und Leistungen)</t>
  </si>
  <si>
    <t>+/-</t>
  </si>
  <si>
    <t>Bestandesänderungen Halb- und Fertigfabrikate</t>
  </si>
  <si>
    <t>Übriger Betriebsertrag</t>
  </si>
  <si>
    <t>Gesamtleistung</t>
  </si>
  <si>
    <t>E13</t>
  </si>
  <si>
    <t>E15</t>
  </si>
  <si>
    <t>E16</t>
  </si>
  <si>
    <t>E17</t>
  </si>
  <si>
    <t>Material- und Warenaufwand</t>
  </si>
  <si>
    <t>Fremdleistungen</t>
  </si>
  <si>
    <t>E18</t>
  </si>
  <si>
    <t>E20</t>
  </si>
  <si>
    <t>E21</t>
  </si>
  <si>
    <t>E23</t>
  </si>
  <si>
    <t>Abgrenzung effektiver und kalkulatorischer Unternehmerlohn</t>
  </si>
  <si>
    <t>E24</t>
  </si>
  <si>
    <t>E25</t>
  </si>
  <si>
    <t>E28</t>
  </si>
  <si>
    <t>E29</t>
  </si>
  <si>
    <t>E31</t>
  </si>
  <si>
    <t>E33</t>
  </si>
  <si>
    <t>E34</t>
  </si>
  <si>
    <t>E36</t>
  </si>
  <si>
    <t>E37</t>
  </si>
  <si>
    <t>E44</t>
  </si>
  <si>
    <t>E46</t>
  </si>
  <si>
    <t>E48</t>
  </si>
  <si>
    <t>E49</t>
  </si>
  <si>
    <t>E50</t>
  </si>
  <si>
    <t>Betriebsfremder Ertrag</t>
  </si>
  <si>
    <t>Betriebsfremder Aufwand</t>
  </si>
  <si>
    <t>E51</t>
  </si>
  <si>
    <t>E52</t>
  </si>
  <si>
    <t>E53</t>
  </si>
  <si>
    <t>Abschreibungen nichtbetriebliches Anlagevermögen</t>
  </si>
  <si>
    <t>E54</t>
  </si>
  <si>
    <t>Wertberichtigung nichtbetriebliche Finanzanlagen</t>
  </si>
  <si>
    <t>E56</t>
  </si>
  <si>
    <t>Ordentliches Ergebnis (EBT)</t>
  </si>
  <si>
    <t>E57</t>
  </si>
  <si>
    <t>E58</t>
  </si>
  <si>
    <t>Ausserordentlicher Ertrag</t>
  </si>
  <si>
    <t>Ausserordentlicher Aufwand</t>
  </si>
  <si>
    <t>E59</t>
  </si>
  <si>
    <t>Gewinne/Verluste aus Desinvestitionen, Aufwertungen Anlageverm.</t>
  </si>
  <si>
    <t>E60</t>
  </si>
  <si>
    <t>Veränderung a.o., betriebswirts. notwendige Rückstellungen</t>
  </si>
  <si>
    <t>E61</t>
  </si>
  <si>
    <t>E62</t>
  </si>
  <si>
    <t>Veränderung latente kalkulatorische Steuern</t>
  </si>
  <si>
    <t>E63</t>
  </si>
  <si>
    <t>E65</t>
  </si>
  <si>
    <t>E66</t>
  </si>
  <si>
    <t>Ausgewiesenes Unternehmensergebnis</t>
  </si>
  <si>
    <t>Gegenkorrektur Unternehmerlohn/Abgr. eff.-kalk. Unternehmerlohn</t>
  </si>
  <si>
    <t>M01</t>
  </si>
  <si>
    <t>M02</t>
  </si>
  <si>
    <t>M04</t>
  </si>
  <si>
    <t>M05</t>
  </si>
  <si>
    <t>M06</t>
  </si>
  <si>
    <t>B57</t>
  </si>
  <si>
    <t>M07</t>
  </si>
  <si>
    <t>M08</t>
  </si>
  <si>
    <t>M09</t>
  </si>
  <si>
    <t>Ab(Zu)nahme andere Forderungen</t>
  </si>
  <si>
    <t>M10</t>
  </si>
  <si>
    <t>M11</t>
  </si>
  <si>
    <t>M12</t>
  </si>
  <si>
    <t>M13</t>
  </si>
  <si>
    <t>Zu(Ab)nahme andere kurzfristige Verbindlichkeiten</t>
  </si>
  <si>
    <t>M14</t>
  </si>
  <si>
    <t>M15</t>
  </si>
  <si>
    <t>M16</t>
  </si>
  <si>
    <t>M17</t>
  </si>
  <si>
    <t>M18</t>
  </si>
  <si>
    <t>M21</t>
  </si>
  <si>
    <t>M22</t>
  </si>
  <si>
    <t>M23</t>
  </si>
  <si>
    <t>Ab(Zu)nahme nichtbetriebliche Aktiven</t>
  </si>
  <si>
    <t>M24</t>
  </si>
  <si>
    <t>M25</t>
  </si>
  <si>
    <t>Zu(Ab)nahme kurzfristige Bank- und Leasingverbindlichkeiten</t>
  </si>
  <si>
    <t>M26</t>
  </si>
  <si>
    <t>langfristige Bankverbindlichkeiten</t>
  </si>
  <si>
    <t>Zu(Ab)nahme langfristige Bank- und Leasingverbindlichkeiten</t>
  </si>
  <si>
    <t>M28</t>
  </si>
  <si>
    <t>Zu(Ab)nahme Aktionärsdarlehen</t>
  </si>
  <si>
    <t>M29</t>
  </si>
  <si>
    <t>Zu(Ab)nahme übrige langfristige Verbindlichkeiten</t>
  </si>
  <si>
    <t>M30</t>
  </si>
  <si>
    <t>Zu(Ab)nahme liquiditätswirksame langfristige Rückstellungen</t>
  </si>
  <si>
    <t>B86</t>
  </si>
  <si>
    <t>B87</t>
  </si>
  <si>
    <t>Dividenden</t>
  </si>
  <si>
    <t>Eventualverbindlichkeiten</t>
  </si>
  <si>
    <t>M31</t>
  </si>
  <si>
    <t>Veränderung Eigenkapital</t>
  </si>
  <si>
    <t>M32</t>
  </si>
  <si>
    <t>M33</t>
  </si>
  <si>
    <t>M34</t>
  </si>
  <si>
    <t>M35</t>
  </si>
  <si>
    <t>M36</t>
  </si>
  <si>
    <t>Strukturelle Liquidität</t>
  </si>
  <si>
    <t>K1501</t>
  </si>
  <si>
    <t>K1502</t>
  </si>
  <si>
    <t>K1504</t>
  </si>
  <si>
    <t>K1505</t>
  </si>
  <si>
    <t>Kurzfristige Finanzierung des Umlaufvermögens (Liquidität)</t>
  </si>
  <si>
    <t>Rentabilität</t>
  </si>
  <si>
    <t>K2003</t>
  </si>
  <si>
    <t>Eigenkapitalrendite (Return on Equity, ROE)</t>
  </si>
  <si>
    <t>K1904</t>
  </si>
  <si>
    <t>Gesamtkapitalrendite (Return on Assets, ROA)</t>
  </si>
  <si>
    <t>K2007</t>
  </si>
  <si>
    <t>K1301</t>
  </si>
  <si>
    <t>Verschuldungsgrad</t>
  </si>
  <si>
    <t>Kapitalverhältnisse</t>
  </si>
  <si>
    <t>Langfristige Finanzierung des Anlagevermögens (Anlagedeckung)</t>
  </si>
  <si>
    <t>K1602</t>
  </si>
  <si>
    <t>K1703</t>
  </si>
  <si>
    <t>Nettoverschuldung 1</t>
  </si>
  <si>
    <t>Finanzierung des Umlauf- und Anlagevermögens</t>
  </si>
  <si>
    <t>K1702</t>
  </si>
  <si>
    <t>K2605</t>
  </si>
  <si>
    <t>Profitabilität</t>
  </si>
  <si>
    <t>EBITDA-Marge</t>
  </si>
  <si>
    <t>K2103</t>
  </si>
  <si>
    <t>Zinsdeckungsgrad (EBITDA)</t>
  </si>
  <si>
    <t>K2201</t>
  </si>
  <si>
    <t>Bruttoergebnismarge</t>
  </si>
  <si>
    <t>K2301</t>
  </si>
  <si>
    <t>Fristen und Schuldentilgung</t>
  </si>
  <si>
    <t>K2505</t>
  </si>
  <si>
    <t>K2504</t>
  </si>
  <si>
    <t>Lagerfrist 1</t>
  </si>
  <si>
    <t>K2507</t>
  </si>
  <si>
    <t>Schuldentilgungsdauer</t>
  </si>
  <si>
    <t>K2511</t>
  </si>
  <si>
    <t>Jahre</t>
  </si>
  <si>
    <t>Tage</t>
  </si>
  <si>
    <t>K2516</t>
  </si>
  <si>
    <t>Faktor</t>
  </si>
  <si>
    <t>B05</t>
  </si>
  <si>
    <t>Forderungen aus Lieferungen und Leistungen ggü Gruppengesellschaften</t>
  </si>
  <si>
    <t>Forderungen aus Lieferungen und Leistungen ggü Dritten</t>
  </si>
  <si>
    <t>B08</t>
  </si>
  <si>
    <t>Kontokorrent mit Gruppengesellschaften</t>
  </si>
  <si>
    <t>B34</t>
  </si>
  <si>
    <t>Darlehen Gruppengesellschaften</t>
  </si>
  <si>
    <t>B36</t>
  </si>
  <si>
    <t>Mehrheitsbeteiligungen</t>
  </si>
  <si>
    <t>B46</t>
  </si>
  <si>
    <t>B47</t>
  </si>
  <si>
    <t>Verbindlichkeiten aus Lieferungen und Leistungen ggü Dritten</t>
  </si>
  <si>
    <t>Verbindlichkeiten aus Lieferungen und Leistungen ggü Gruppengesellschaften</t>
  </si>
  <si>
    <t>B49</t>
  </si>
  <si>
    <t>B51</t>
  </si>
  <si>
    <t>Kontokorrent mit Stiftungen</t>
  </si>
  <si>
    <t>B63</t>
  </si>
  <si>
    <t>Darlehen von Gruppengesellschaften</t>
  </si>
  <si>
    <t>B65</t>
  </si>
  <si>
    <t>Darlehen von Stiftungen</t>
  </si>
  <si>
    <t>B71</t>
  </si>
  <si>
    <t>Total Fremdkapital</t>
  </si>
  <si>
    <t>Veränderung ordentl., betriebswirtsch. notwendige Rückstellungen</t>
  </si>
  <si>
    <t>Strukturelle Liquidität (Eigenkapital)</t>
  </si>
  <si>
    <t>Effektives Ergebnis/Investiertes Kapital (Return on Investment, ROI)</t>
  </si>
  <si>
    <t>M27</t>
  </si>
  <si>
    <t>Zu(Ab)nahme Darlehen Gruppengesellschaften</t>
  </si>
  <si>
    <t>Angefangene Arbeiten</t>
  </si>
  <si>
    <t>Unternehmensergebnis</t>
  </si>
  <si>
    <t>Raumaufwand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</si>
</sst>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0"/>
      <name val="Arial"/>
    </font>
    <font>
      <sz val="10"/>
      <name val="Arial"/>
      <family val="2"/>
    </font>
    <font>
      <sz val="8"/>
      <name val="Arial"/>
      <family val="2"/>
    </font>
    <font>
      <b/>
      <sz val="10"/>
      <name val="Arial"/>
      <family val="2"/>
    </font>
    <font>
      <sz val="8"/>
      <color indexed="81"/>
      <name val="Tahoma"/>
      <family val="2"/>
    </font>
    <font>
      <b/>
      <sz val="10"/>
      <name val="Arial"/>
      <family val="2"/>
    </font>
    <font>
      <sz val="10"/>
      <name val="Arial"/>
      <family val="2"/>
    </font>
    <font>
      <sz val="12"/>
      <name val="Arial"/>
      <family val="2"/>
    </font>
    <font>
      <sz val="10"/>
      <name val="Arial"/>
      <family val="2"/>
    </font>
    <font>
      <b/>
      <sz val="10"/>
      <color indexed="9"/>
      <name val="Arial"/>
      <family val="2"/>
    </font>
    <font>
      <b/>
      <sz val="18"/>
      <name val="Arial"/>
      <family val="2"/>
    </font>
    <font>
      <sz val="18"/>
      <name val="Arial"/>
      <family val="2"/>
    </font>
    <font>
      <sz val="18"/>
      <name val="Arial"/>
      <family val="2"/>
    </font>
    <font>
      <sz val="10"/>
      <color indexed="9"/>
      <name val="Arial"/>
      <family val="2"/>
    </font>
    <font>
      <sz val="10"/>
      <color indexed="9"/>
      <name val="Arial"/>
      <family val="2"/>
    </font>
    <font>
      <u/>
      <sz val="10"/>
      <name val="Arial"/>
      <family val="2"/>
    </font>
    <font>
      <sz val="10"/>
      <name val="Arial"/>
      <family val="2"/>
    </font>
    <font>
      <b/>
      <sz val="12"/>
      <name val="Arial"/>
      <family val="2"/>
    </font>
    <font>
      <b/>
      <sz val="8"/>
      <color indexed="9"/>
      <name val="Arial"/>
      <family val="2"/>
    </font>
    <font>
      <b/>
      <sz val="8"/>
      <name val="Arial"/>
      <family val="2"/>
    </font>
  </fonts>
  <fills count="6">
    <fill>
      <patternFill patternType="none"/>
    </fill>
    <fill>
      <patternFill patternType="gray125"/>
    </fill>
    <fill>
      <patternFill patternType="solid">
        <fgColor indexed="57"/>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diagonal/>
    </border>
    <border>
      <left style="thin">
        <color indexed="9"/>
      </left>
      <right/>
      <top/>
      <bottom/>
      <diagonal/>
    </border>
    <border>
      <left style="hair">
        <color indexed="55"/>
      </left>
      <right style="hair">
        <color indexed="55"/>
      </right>
      <top style="hair">
        <color indexed="55"/>
      </top>
      <bottom style="hair">
        <color indexed="55"/>
      </bottom>
      <diagonal/>
    </border>
    <border>
      <left style="hair">
        <color indexed="55"/>
      </left>
      <right style="hair">
        <color indexed="55"/>
      </right>
      <top style="hair">
        <color indexed="55"/>
      </top>
      <bottom/>
      <diagonal/>
    </border>
    <border>
      <left style="hair">
        <color indexed="55"/>
      </left>
      <right style="hair">
        <color indexed="55"/>
      </right>
      <top style="thin">
        <color indexed="9"/>
      </top>
      <bottom style="hair">
        <color indexed="55"/>
      </bottom>
      <diagonal/>
    </border>
    <border>
      <left style="hair">
        <color indexed="55"/>
      </left>
      <right style="hair">
        <color indexed="55"/>
      </right>
      <top/>
      <bottom style="hair">
        <color indexed="55"/>
      </bottom>
      <diagonal/>
    </border>
    <border>
      <left/>
      <right/>
      <top style="hair">
        <color indexed="55"/>
      </top>
      <bottom/>
      <diagonal/>
    </border>
    <border>
      <left/>
      <right/>
      <top/>
      <bottom style="hair">
        <color indexed="55"/>
      </bottom>
      <diagonal/>
    </border>
    <border>
      <left/>
      <right/>
      <top style="hair">
        <color indexed="55"/>
      </top>
      <bottom style="hair">
        <color indexed="55"/>
      </bottom>
      <diagonal/>
    </border>
    <border>
      <left/>
      <right/>
      <top style="thin">
        <color indexed="9"/>
      </top>
      <bottom style="hair">
        <color indexed="55"/>
      </bottom>
      <diagonal/>
    </border>
    <border>
      <left style="thin">
        <color indexed="9"/>
      </left>
      <right/>
      <top style="thin">
        <color indexed="9"/>
      </top>
      <bottom style="medium">
        <color indexed="9"/>
      </bottom>
      <diagonal/>
    </border>
    <border>
      <left style="thin">
        <color indexed="9"/>
      </left>
      <right/>
      <top/>
      <bottom style="medium">
        <color indexed="9"/>
      </bottom>
      <diagonal/>
    </border>
    <border>
      <left/>
      <right style="hair">
        <color indexed="55"/>
      </right>
      <top style="hair">
        <color indexed="55"/>
      </top>
      <bottom style="hair">
        <color indexed="55"/>
      </bottom>
      <diagonal/>
    </border>
    <border>
      <left/>
      <right/>
      <top style="thin">
        <color indexed="9"/>
      </top>
      <bottom style="medium">
        <color indexed="9"/>
      </bottom>
      <diagonal/>
    </border>
    <border>
      <left/>
      <right/>
      <top/>
      <bottom style="medium">
        <color indexed="9"/>
      </bottom>
      <diagonal/>
    </border>
    <border>
      <left style="hair">
        <color indexed="55"/>
      </left>
      <right/>
      <top/>
      <bottom style="hair">
        <color indexed="55"/>
      </bottom>
      <diagonal/>
    </border>
    <border>
      <left style="hair">
        <color indexed="55"/>
      </left>
      <right/>
      <top style="hair">
        <color indexed="55"/>
      </top>
      <bottom style="hair">
        <color indexed="55"/>
      </bottom>
      <diagonal/>
    </border>
    <border>
      <left/>
      <right style="thin">
        <color indexed="9"/>
      </right>
      <top/>
      <bottom style="medium">
        <color indexed="9"/>
      </bottom>
      <diagonal/>
    </border>
    <border>
      <left style="thin">
        <color indexed="9"/>
      </left>
      <right style="thin">
        <color indexed="9"/>
      </right>
      <top/>
      <bottom style="medium">
        <color indexed="9"/>
      </bottom>
      <diagonal/>
    </border>
    <border>
      <left/>
      <right style="hair">
        <color indexed="55"/>
      </right>
      <top style="hair">
        <color indexed="55"/>
      </top>
      <bottom/>
      <diagonal/>
    </border>
    <border>
      <left/>
      <right/>
      <top style="thin">
        <color indexed="9"/>
      </top>
      <bottom/>
      <diagonal/>
    </border>
    <border>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right style="thin">
        <color indexed="9"/>
      </right>
      <top/>
      <bottom style="thin">
        <color indexed="9"/>
      </bottom>
      <diagonal/>
    </border>
    <border>
      <left/>
      <right style="thin">
        <color indexed="9"/>
      </right>
      <top/>
      <bottom/>
      <diagonal/>
    </border>
    <border>
      <left/>
      <right style="hair">
        <color indexed="55"/>
      </right>
      <top style="thin">
        <color indexed="9"/>
      </top>
      <bottom style="hair">
        <color indexed="55"/>
      </bottom>
      <diagonal/>
    </border>
  </borders>
  <cellStyleXfs count="1">
    <xf numFmtId="0" fontId="0" fillId="0" borderId="0"/>
  </cellStyleXfs>
  <cellXfs count="235">
    <xf numFmtId="0" fontId="0" fillId="0" borderId="0" xfId="0"/>
    <xf numFmtId="0" fontId="0" fillId="0" borderId="0" xfId="0" applyAlignment="1">
      <alignment horizontal="right"/>
    </xf>
    <xf numFmtId="0" fontId="0" fillId="0" borderId="0" xfId="0" applyFill="1" applyBorder="1"/>
    <xf numFmtId="0" fontId="0" fillId="0" borderId="0" xfId="0" applyBorder="1" applyAlignment="1">
      <alignment horizontal="right"/>
    </xf>
    <xf numFmtId="0" fontId="0" fillId="0" borderId="0" xfId="0" applyBorder="1"/>
    <xf numFmtId="0" fontId="1" fillId="0" borderId="0" xfId="0" applyFont="1"/>
    <xf numFmtId="0" fontId="6" fillId="0" borderId="0" xfId="0" applyFont="1"/>
    <xf numFmtId="0" fontId="6" fillId="0" borderId="0" xfId="0" applyFont="1" applyAlignment="1">
      <alignment vertical="center"/>
    </xf>
    <xf numFmtId="0" fontId="1" fillId="0" borderId="0" xfId="0" applyFont="1" applyAlignment="1">
      <alignment horizontal="right"/>
    </xf>
    <xf numFmtId="0" fontId="1" fillId="0" borderId="0" xfId="0" applyFont="1" applyBorder="1" applyAlignment="1">
      <alignment horizontal="right"/>
    </xf>
    <xf numFmtId="0" fontId="6" fillId="0" borderId="0" xfId="0" applyFont="1" applyAlignment="1">
      <alignment horizontal="right"/>
    </xf>
    <xf numFmtId="0" fontId="6" fillId="0" borderId="0" xfId="0" applyFont="1" applyBorder="1" applyAlignment="1">
      <alignment horizontal="right"/>
    </xf>
    <xf numFmtId="0" fontId="5" fillId="0" borderId="0" xfId="0" applyFont="1" applyAlignment="1">
      <alignment vertical="center"/>
    </xf>
    <xf numFmtId="0" fontId="6" fillId="0" borderId="0" xfId="0" applyFont="1" applyBorder="1" applyAlignment="1">
      <alignment horizontal="left"/>
    </xf>
    <xf numFmtId="0" fontId="6" fillId="0" borderId="0" xfId="0" applyFont="1" applyBorder="1"/>
    <xf numFmtId="0" fontId="1" fillId="0" borderId="0" xfId="0" applyFont="1" applyBorder="1"/>
    <xf numFmtId="0" fontId="3" fillId="0" borderId="0" xfId="0" applyFont="1" applyFill="1" applyAlignment="1">
      <alignment vertical="center"/>
    </xf>
    <xf numFmtId="0" fontId="0" fillId="0" borderId="0" xfId="0" applyBorder="1" applyAlignment="1">
      <alignment vertical="top" wrapText="1"/>
    </xf>
    <xf numFmtId="0" fontId="0" fillId="0" borderId="0" xfId="0" applyAlignment="1">
      <alignment vertical="top" wrapText="1"/>
    </xf>
    <xf numFmtId="0" fontId="7" fillId="0" borderId="0" xfId="0" applyFont="1" applyAlignment="1">
      <alignment vertical="top"/>
    </xf>
    <xf numFmtId="0" fontId="8" fillId="0" borderId="0" xfId="0" applyFont="1" applyBorder="1" applyAlignment="1">
      <alignment vertical="center"/>
    </xf>
    <xf numFmtId="0" fontId="8" fillId="0" borderId="0" xfId="0" applyFont="1" applyBorder="1"/>
    <xf numFmtId="0" fontId="3" fillId="0" borderId="0" xfId="0" applyFont="1" applyFill="1" applyBorder="1" applyAlignment="1">
      <alignment horizontal="left" vertical="center"/>
    </xf>
    <xf numFmtId="14" fontId="3" fillId="0" borderId="0" xfId="0" applyNumberFormat="1" applyFont="1" applyFill="1" applyBorder="1" applyAlignment="1">
      <alignment horizontal="left"/>
    </xf>
    <xf numFmtId="0" fontId="9" fillId="2" borderId="0" xfId="0" applyFont="1" applyFill="1" applyBorder="1" applyAlignment="1">
      <alignment horizontal="left" vertical="center"/>
    </xf>
    <xf numFmtId="0" fontId="9" fillId="0" borderId="0" xfId="0" applyFont="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14" fontId="9" fillId="0" borderId="0" xfId="0" applyNumberFormat="1" applyFont="1" applyFill="1" applyBorder="1" applyAlignment="1">
      <alignment horizontal="right" vertical="center"/>
    </xf>
    <xf numFmtId="0" fontId="9" fillId="0" borderId="0" xfId="0" applyFont="1" applyFill="1" applyAlignment="1">
      <alignment vertical="center"/>
    </xf>
    <xf numFmtId="0" fontId="5" fillId="0" borderId="0" xfId="0" applyFont="1" applyFill="1" applyAlignment="1">
      <alignment vertical="center"/>
    </xf>
    <xf numFmtId="0" fontId="9" fillId="2" borderId="1" xfId="0" applyFont="1" applyFill="1" applyBorder="1" applyAlignment="1">
      <alignment horizontal="left" vertical="center"/>
    </xf>
    <xf numFmtId="0" fontId="9" fillId="2" borderId="2" xfId="0" applyFont="1" applyFill="1" applyBorder="1" applyAlignment="1">
      <alignment horizontal="right" vertical="center"/>
    </xf>
    <xf numFmtId="0" fontId="9" fillId="2" borderId="3" xfId="0" applyFont="1" applyFill="1" applyBorder="1" applyAlignment="1">
      <alignment horizontal="right" vertical="center"/>
    </xf>
    <xf numFmtId="14" fontId="9" fillId="2" borderId="3" xfId="0" applyNumberFormat="1" applyFont="1" applyFill="1" applyBorder="1" applyAlignment="1">
      <alignment horizontal="right" vertical="center"/>
    </xf>
    <xf numFmtId="0" fontId="6" fillId="0" borderId="0" xfId="0" applyFont="1" applyBorder="1" applyAlignment="1">
      <alignment horizontal="right" vertical="center"/>
    </xf>
    <xf numFmtId="0" fontId="10" fillId="0" borderId="0" xfId="0" applyFont="1" applyFill="1" applyBorder="1" applyAlignment="1"/>
    <xf numFmtId="0" fontId="12" fillId="0" borderId="0" xfId="0" applyFont="1" applyFill="1" applyBorder="1" applyAlignment="1"/>
    <xf numFmtId="0" fontId="12" fillId="0" borderId="0" xfId="0" applyFont="1"/>
    <xf numFmtId="14" fontId="3" fillId="0" borderId="0" xfId="0" applyNumberFormat="1" applyFont="1" applyFill="1" applyBorder="1" applyAlignment="1">
      <alignment horizontal="left" vertical="center"/>
    </xf>
    <xf numFmtId="3" fontId="3" fillId="0" borderId="0" xfId="0" applyNumberFormat="1" applyFont="1" applyFill="1" applyBorder="1" applyAlignment="1">
      <alignment horizontal="right" vertical="center"/>
    </xf>
    <xf numFmtId="3" fontId="3" fillId="0" borderId="0" xfId="0" applyNumberFormat="1" applyFont="1" applyFill="1" applyBorder="1" applyAlignment="1">
      <alignment vertical="center"/>
    </xf>
    <xf numFmtId="0" fontId="6" fillId="0" borderId="0" xfId="0" applyFont="1" applyFill="1"/>
    <xf numFmtId="0" fontId="6" fillId="0" borderId="0" xfId="0" applyFont="1" applyFill="1" applyAlignment="1">
      <alignment vertical="center"/>
    </xf>
    <xf numFmtId="0" fontId="5" fillId="0" borderId="0" xfId="0" applyFont="1" applyFill="1" applyBorder="1" applyAlignment="1">
      <alignment vertical="center"/>
    </xf>
    <xf numFmtId="3" fontId="5" fillId="0" borderId="0" xfId="0" applyNumberFormat="1" applyFont="1" applyFill="1" applyBorder="1" applyAlignment="1">
      <alignment horizontal="right" vertical="center"/>
    </xf>
    <xf numFmtId="0" fontId="11" fillId="0" borderId="0" xfId="0" applyFont="1" applyAlignment="1">
      <alignment vertical="center"/>
    </xf>
    <xf numFmtId="0" fontId="0" fillId="0" borderId="0" xfId="0" applyAlignment="1">
      <alignment vertical="center"/>
    </xf>
    <xf numFmtId="0" fontId="0" fillId="0" borderId="0" xfId="0" applyFill="1" applyBorder="1" applyAlignment="1">
      <alignment vertical="center"/>
    </xf>
    <xf numFmtId="0" fontId="0" fillId="0" borderId="0" xfId="0" applyAlignment="1">
      <alignment horizontal="righ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3" fillId="0" borderId="0" xfId="0" applyFont="1" applyFill="1" applyBorder="1" applyAlignment="1">
      <alignment horizontal="center" vertical="center"/>
    </xf>
    <xf numFmtId="0" fontId="6" fillId="0" borderId="0" xfId="0" quotePrefix="1" applyFont="1" applyAlignment="1">
      <alignment vertical="center"/>
    </xf>
    <xf numFmtId="0" fontId="0" fillId="0" borderId="0" xfId="0" applyBorder="1" applyAlignment="1">
      <alignment vertical="center"/>
    </xf>
    <xf numFmtId="0" fontId="1" fillId="0" borderId="0" xfId="0" applyFont="1" applyAlignment="1">
      <alignment vertical="center"/>
    </xf>
    <xf numFmtId="14" fontId="9" fillId="2" borderId="6" xfId="0" applyNumberFormat="1" applyFont="1" applyFill="1" applyBorder="1" applyAlignment="1">
      <alignment horizontal="right" vertical="center"/>
    </xf>
    <xf numFmtId="14" fontId="9" fillId="2" borderId="7" xfId="0" applyNumberFormat="1" applyFont="1" applyFill="1" applyBorder="1" applyAlignment="1">
      <alignment horizontal="right" vertical="center"/>
    </xf>
    <xf numFmtId="0" fontId="9" fillId="2" borderId="1" xfId="0" applyFont="1" applyFill="1" applyBorder="1" applyAlignment="1">
      <alignment horizontal="right" vertical="center"/>
    </xf>
    <xf numFmtId="49" fontId="11" fillId="0" borderId="0" xfId="0" applyNumberFormat="1" applyFont="1" applyAlignment="1">
      <alignment vertical="center"/>
    </xf>
    <xf numFmtId="49" fontId="8" fillId="0" borderId="0" xfId="0" applyNumberFormat="1" applyFont="1" applyBorder="1" applyAlignment="1">
      <alignment vertical="center"/>
    </xf>
    <xf numFmtId="14" fontId="6" fillId="0" borderId="0" xfId="0" applyNumberFormat="1" applyFont="1" applyFill="1" applyBorder="1" applyAlignment="1">
      <alignment vertical="center"/>
    </xf>
    <xf numFmtId="0" fontId="14" fillId="0" borderId="0" xfId="0" applyFont="1" applyAlignment="1">
      <alignment vertical="center"/>
    </xf>
    <xf numFmtId="0" fontId="9"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3" fontId="3" fillId="3" borderId="8" xfId="0" applyNumberFormat="1" applyFont="1" applyFill="1" applyBorder="1" applyAlignment="1">
      <alignment horizontal="right" vertical="center"/>
    </xf>
    <xf numFmtId="3" fontId="3" fillId="3" borderId="9" xfId="0" applyNumberFormat="1" applyFont="1" applyFill="1" applyBorder="1" applyAlignment="1">
      <alignment horizontal="right" vertical="center"/>
    </xf>
    <xf numFmtId="3" fontId="6" fillId="0" borderId="8" xfId="0" applyNumberFormat="1" applyFont="1" applyFill="1" applyBorder="1" applyAlignment="1">
      <alignment horizontal="right" vertical="center"/>
    </xf>
    <xf numFmtId="3" fontId="3" fillId="3" borderId="10" xfId="0" applyNumberFormat="1" applyFont="1" applyFill="1" applyBorder="1" applyAlignment="1">
      <alignment vertical="center"/>
    </xf>
    <xf numFmtId="3" fontId="3" fillId="3" borderId="10" xfId="0" applyNumberFormat="1" applyFont="1" applyFill="1" applyBorder="1" applyAlignment="1">
      <alignment horizontal="right" vertical="center"/>
    </xf>
    <xf numFmtId="3" fontId="6" fillId="0" borderId="8" xfId="0" applyNumberFormat="1" applyFont="1" applyFill="1" applyBorder="1" applyAlignment="1">
      <alignment vertical="center"/>
    </xf>
    <xf numFmtId="3" fontId="6" fillId="0" borderId="8" xfId="0" applyNumberFormat="1" applyFont="1" applyFill="1" applyBorder="1" applyAlignment="1" applyProtection="1">
      <alignment horizontal="right" vertical="center"/>
    </xf>
    <xf numFmtId="3" fontId="3" fillId="3" borderId="8" xfId="0" applyNumberFormat="1" applyFont="1" applyFill="1" applyBorder="1" applyAlignment="1">
      <alignment vertical="center"/>
    </xf>
    <xf numFmtId="3" fontId="5" fillId="3" borderId="8" xfId="0" applyNumberFormat="1" applyFont="1" applyFill="1" applyBorder="1" applyAlignment="1">
      <alignment horizontal="right" vertical="center"/>
    </xf>
    <xf numFmtId="0" fontId="5" fillId="3" borderId="10" xfId="0" applyFont="1" applyFill="1" applyBorder="1" applyAlignment="1">
      <alignment horizontal="right" vertical="center"/>
    </xf>
    <xf numFmtId="165" fontId="6" fillId="0" borderId="8" xfId="0" applyNumberFormat="1" applyFont="1" applyFill="1" applyBorder="1" applyAlignment="1">
      <alignment horizontal="right" vertical="center"/>
    </xf>
    <xf numFmtId="0" fontId="5" fillId="3" borderId="11" xfId="0" applyFont="1" applyFill="1" applyBorder="1" applyAlignment="1">
      <alignment horizontal="right" vertical="center"/>
    </xf>
    <xf numFmtId="0" fontId="6" fillId="0" borderId="12" xfId="0" applyFont="1" applyFill="1" applyBorder="1" applyAlignment="1">
      <alignment horizontal="left" vertical="center"/>
    </xf>
    <xf numFmtId="0" fontId="6" fillId="0" borderId="12" xfId="0" applyFont="1" applyFill="1" applyBorder="1" applyAlignment="1">
      <alignment horizontal="right" vertical="center"/>
    </xf>
    <xf numFmtId="0" fontId="6" fillId="0" borderId="10" xfId="0" applyFont="1" applyBorder="1" applyAlignment="1">
      <alignment horizontal="left" wrapText="1"/>
    </xf>
    <xf numFmtId="3" fontId="6" fillId="0" borderId="10" xfId="0" applyNumberFormat="1" applyFont="1" applyBorder="1" applyAlignment="1">
      <alignment horizontal="right"/>
    </xf>
    <xf numFmtId="0" fontId="6" fillId="0" borderId="8" xfId="0" applyFont="1" applyBorder="1" applyAlignment="1">
      <alignment horizontal="left" wrapText="1"/>
    </xf>
    <xf numFmtId="3" fontId="6" fillId="0" borderId="8" xfId="0" applyNumberFormat="1" applyFont="1" applyBorder="1" applyAlignment="1">
      <alignment horizontal="right" wrapText="1"/>
    </xf>
    <xf numFmtId="0" fontId="6" fillId="0" borderId="8" xfId="0" applyFont="1" applyBorder="1" applyAlignment="1">
      <alignment horizontal="left"/>
    </xf>
    <xf numFmtId="3" fontId="6" fillId="0" borderId="8" xfId="0" applyNumberFormat="1" applyFont="1" applyBorder="1" applyAlignment="1">
      <alignment horizontal="right"/>
    </xf>
    <xf numFmtId="0" fontId="0" fillId="0" borderId="8" xfId="0" applyBorder="1" applyAlignment="1">
      <alignment horizontal="right"/>
    </xf>
    <xf numFmtId="0" fontId="16" fillId="0" borderId="0" xfId="0" applyFont="1"/>
    <xf numFmtId="0" fontId="16" fillId="0" borderId="0" xfId="0" applyFont="1" applyAlignment="1">
      <alignment horizontal="left"/>
    </xf>
    <xf numFmtId="0" fontId="17" fillId="0" borderId="0" xfId="0" applyFont="1" applyAlignment="1">
      <alignment vertical="top" wrapText="1"/>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3" fillId="3" borderId="14" xfId="0" applyFont="1" applyFill="1" applyBorder="1" applyAlignment="1">
      <alignment horizontal="center" vertical="center"/>
    </xf>
    <xf numFmtId="0" fontId="5" fillId="3" borderId="14" xfId="0" applyFont="1" applyFill="1" applyBorder="1" applyAlignment="1">
      <alignment horizontal="center" vertical="center"/>
    </xf>
    <xf numFmtId="0" fontId="6" fillId="0" borderId="14" xfId="0" applyFont="1" applyFill="1" applyBorder="1" applyAlignment="1">
      <alignment horizontal="center" vertical="center"/>
    </xf>
    <xf numFmtId="0" fontId="0" fillId="0" borderId="0" xfId="0" applyAlignment="1">
      <alignment horizontal="center"/>
    </xf>
    <xf numFmtId="0" fontId="6" fillId="3" borderId="0" xfId="0" applyFont="1" applyFill="1" applyAlignment="1">
      <alignment horizontal="center" vertical="center"/>
    </xf>
    <xf numFmtId="0" fontId="6" fillId="3" borderId="0" xfId="0" quotePrefix="1" applyFont="1" applyFill="1" applyAlignment="1">
      <alignment horizontal="center" vertical="center"/>
    </xf>
    <xf numFmtId="0" fontId="5" fillId="3" borderId="0" xfId="0" applyFont="1" applyFill="1" applyAlignment="1">
      <alignment horizontal="center" vertical="center"/>
    </xf>
    <xf numFmtId="0" fontId="6" fillId="0" borderId="0" xfId="0" applyFont="1" applyAlignment="1">
      <alignment horizontal="center" vertical="center"/>
    </xf>
    <xf numFmtId="0" fontId="3" fillId="3" borderId="15" xfId="0" applyFont="1" applyFill="1" applyBorder="1" applyAlignment="1">
      <alignment horizontal="center" vertical="center"/>
    </xf>
    <xf numFmtId="3" fontId="9" fillId="2" borderId="16" xfId="0" applyNumberFormat="1" applyFont="1" applyFill="1" applyBorder="1" applyAlignment="1">
      <alignment horizontal="right" vertical="center"/>
    </xf>
    <xf numFmtId="3" fontId="9" fillId="2" borderId="17" xfId="0" applyNumberFormat="1" applyFont="1" applyFill="1" applyBorder="1" applyAlignment="1">
      <alignment horizontal="right" vertical="center"/>
    </xf>
    <xf numFmtId="0" fontId="6" fillId="0" borderId="10" xfId="0" applyFont="1" applyBorder="1" applyAlignment="1">
      <alignment horizontal="right"/>
    </xf>
    <xf numFmtId="0" fontId="6" fillId="0" borderId="8" xfId="0" applyFont="1" applyBorder="1" applyAlignment="1">
      <alignment horizontal="right"/>
    </xf>
    <xf numFmtId="14" fontId="9" fillId="2" borderId="2" xfId="0" applyNumberFormat="1" applyFont="1" applyFill="1" applyBorder="1" applyAlignment="1">
      <alignment horizontal="right" vertical="center"/>
    </xf>
    <xf numFmtId="0" fontId="6" fillId="0" borderId="8" xfId="0" applyFont="1" applyFill="1" applyBorder="1" applyAlignment="1">
      <alignment horizontal="left" vertical="center"/>
    </xf>
    <xf numFmtId="0" fontId="1" fillId="0" borderId="18" xfId="0" applyFont="1" applyFill="1" applyBorder="1" applyAlignment="1">
      <alignment horizontal="left" vertical="center"/>
    </xf>
    <xf numFmtId="0" fontId="1" fillId="3" borderId="0" xfId="0" quotePrefix="1" applyFont="1" applyFill="1" applyAlignment="1">
      <alignment horizontal="center" vertical="center"/>
    </xf>
    <xf numFmtId="0" fontId="1" fillId="0" borderId="8" xfId="0" applyFont="1" applyFill="1" applyBorder="1" applyAlignment="1">
      <alignment horizontal="left" vertical="center"/>
    </xf>
    <xf numFmtId="3" fontId="6" fillId="4" borderId="8" xfId="0" applyNumberFormat="1" applyFont="1" applyFill="1" applyBorder="1" applyAlignment="1">
      <alignment horizontal="right" vertical="center"/>
    </xf>
    <xf numFmtId="3" fontId="1" fillId="0" borderId="8" xfId="0" applyNumberFormat="1" applyFont="1" applyFill="1" applyBorder="1" applyAlignment="1">
      <alignment horizontal="right" vertical="center"/>
    </xf>
    <xf numFmtId="0" fontId="3" fillId="0" borderId="0" xfId="0" applyFont="1" applyAlignment="1">
      <alignment vertical="center"/>
    </xf>
    <xf numFmtId="0" fontId="1" fillId="0" borderId="0" xfId="0" applyFont="1" applyFill="1" applyAlignment="1">
      <alignment horizontal="right"/>
    </xf>
    <xf numFmtId="0" fontId="5" fillId="3" borderId="11" xfId="0" applyFont="1" applyFill="1" applyBorder="1" applyAlignment="1">
      <alignment horizontal="left" vertical="center"/>
    </xf>
    <xf numFmtId="0" fontId="5" fillId="3" borderId="10" xfId="0" applyFont="1" applyFill="1" applyBorder="1" applyAlignment="1">
      <alignment horizontal="left" vertical="center"/>
    </xf>
    <xf numFmtId="0" fontId="12" fillId="0" borderId="0" xfId="0" applyFont="1" applyFill="1" applyBorder="1" applyAlignment="1">
      <alignment vertical="center"/>
    </xf>
    <xf numFmtId="0" fontId="1" fillId="0" borderId="0" xfId="0" applyFont="1" applyFill="1" applyAlignment="1">
      <alignment horizontal="right" vertical="center"/>
    </xf>
    <xf numFmtId="0" fontId="1" fillId="0" borderId="0" xfId="0" applyFont="1" applyFill="1" applyBorder="1" applyAlignment="1">
      <alignment vertical="center"/>
    </xf>
    <xf numFmtId="0" fontId="3" fillId="3" borderId="0" xfId="0" applyFont="1" applyFill="1" applyBorder="1" applyAlignment="1">
      <alignment horizontal="left" vertical="center"/>
    </xf>
    <xf numFmtId="165" fontId="1" fillId="0" borderId="8" xfId="0" applyNumberFormat="1" applyFont="1" applyFill="1" applyBorder="1" applyAlignment="1">
      <alignment horizontal="right" vertical="center"/>
    </xf>
    <xf numFmtId="0" fontId="2" fillId="0" borderId="0" xfId="0" applyFont="1"/>
    <xf numFmtId="0" fontId="2" fillId="0" borderId="0" xfId="0" applyFont="1" applyBorder="1" applyAlignment="1">
      <alignment horizontal="right"/>
    </xf>
    <xf numFmtId="0" fontId="2" fillId="0" borderId="0" xfId="0" applyFont="1" applyAlignment="1">
      <alignment horizontal="right"/>
    </xf>
    <xf numFmtId="0" fontId="18" fillId="2" borderId="3" xfId="0" applyFont="1" applyFill="1" applyBorder="1" applyAlignment="1">
      <alignment horizontal="right" vertical="center"/>
    </xf>
    <xf numFmtId="0" fontId="2" fillId="0" borderId="11" xfId="0" applyFont="1" applyBorder="1" applyAlignment="1">
      <alignment horizontal="right" vertical="center"/>
    </xf>
    <xf numFmtId="0" fontId="2" fillId="0" borderId="8" xfId="0" applyFont="1" applyBorder="1" applyAlignment="1">
      <alignment horizontal="right" vertical="center"/>
    </xf>
    <xf numFmtId="164" fontId="19" fillId="0" borderId="0" xfId="0" applyNumberFormat="1" applyFont="1" applyFill="1" applyBorder="1" applyAlignment="1">
      <alignment horizontal="right" vertical="center"/>
    </xf>
    <xf numFmtId="0" fontId="2" fillId="5" borderId="8" xfId="0" applyFont="1" applyFill="1" applyBorder="1" applyAlignment="1">
      <alignment horizontal="right" vertical="center"/>
    </xf>
    <xf numFmtId="165" fontId="18" fillId="2" borderId="19" xfId="0" applyNumberFormat="1" applyFont="1" applyFill="1" applyBorder="1" applyAlignment="1">
      <alignment horizontal="right" vertical="center"/>
    </xf>
    <xf numFmtId="0" fontId="18" fillId="0" borderId="0" xfId="0" applyFont="1" applyFill="1" applyBorder="1" applyAlignment="1">
      <alignment horizontal="right" vertical="center"/>
    </xf>
    <xf numFmtId="0" fontId="18" fillId="0" borderId="0" xfId="0" applyFont="1" applyFill="1" applyBorder="1" applyAlignment="1">
      <alignment horizontal="left" vertical="center"/>
    </xf>
    <xf numFmtId="165" fontId="18" fillId="2" borderId="20" xfId="0" applyNumberFormat="1" applyFont="1" applyFill="1" applyBorder="1" applyAlignment="1">
      <alignment horizontal="right" vertical="center"/>
    </xf>
    <xf numFmtId="0" fontId="2" fillId="0" borderId="11" xfId="0" applyFont="1" applyFill="1" applyBorder="1" applyAlignment="1">
      <alignment horizontal="right" vertical="center"/>
    </xf>
    <xf numFmtId="0" fontId="2" fillId="0" borderId="8" xfId="0" applyFont="1" applyFill="1" applyBorder="1" applyAlignment="1">
      <alignment horizontal="right" vertical="center"/>
    </xf>
    <xf numFmtId="164" fontId="2" fillId="0" borderId="11" xfId="0" applyNumberFormat="1" applyFont="1" applyFill="1" applyBorder="1" applyAlignment="1">
      <alignment horizontal="right" vertical="center"/>
    </xf>
    <xf numFmtId="0" fontId="19" fillId="0" borderId="11" xfId="0" applyFont="1" applyFill="1" applyBorder="1" applyAlignment="1">
      <alignment horizontal="right" vertical="center"/>
    </xf>
    <xf numFmtId="164" fontId="2" fillId="0" borderId="8" xfId="0" applyNumberFormat="1" applyFont="1" applyFill="1" applyBorder="1" applyAlignment="1">
      <alignment horizontal="right" vertical="center"/>
    </xf>
    <xf numFmtId="0" fontId="19" fillId="0" borderId="0" xfId="0" applyFont="1" applyFill="1" applyBorder="1" applyAlignment="1"/>
    <xf numFmtId="0" fontId="2" fillId="0" borderId="0" xfId="0" applyFont="1" applyBorder="1" applyAlignment="1">
      <alignment horizontal="right" vertical="center"/>
    </xf>
    <xf numFmtId="0" fontId="2" fillId="0" borderId="0" xfId="0" applyFont="1" applyAlignment="1">
      <alignment horizontal="right" vertical="center"/>
    </xf>
    <xf numFmtId="3" fontId="1" fillId="0" borderId="8" xfId="0" applyNumberFormat="1" applyFont="1" applyBorder="1" applyAlignment="1">
      <alignment horizontal="right" wrapText="1"/>
    </xf>
    <xf numFmtId="3" fontId="3" fillId="3" borderId="0" xfId="0" applyNumberFormat="1" applyFont="1" applyFill="1" applyBorder="1" applyAlignment="1">
      <alignment horizontal="right" vertical="center"/>
    </xf>
    <xf numFmtId="3" fontId="1" fillId="4" borderId="11" xfId="0" applyNumberFormat="1" applyFont="1" applyFill="1" applyBorder="1" applyAlignment="1">
      <alignment horizontal="right" vertical="center"/>
    </xf>
    <xf numFmtId="3" fontId="1" fillId="4" borderId="8" xfId="0" applyNumberFormat="1" applyFont="1" applyFill="1" applyBorder="1" applyAlignment="1">
      <alignment horizontal="right" vertical="center"/>
    </xf>
    <xf numFmtId="1" fontId="2" fillId="4" borderId="11" xfId="0" applyNumberFormat="1" applyFont="1" applyFill="1" applyBorder="1" applyAlignment="1">
      <alignment horizontal="right" vertical="center"/>
    </xf>
    <xf numFmtId="1" fontId="2" fillId="4" borderId="8" xfId="0" applyNumberFormat="1" applyFont="1" applyFill="1" applyBorder="1" applyAlignment="1">
      <alignment horizontal="right" vertical="center"/>
    </xf>
    <xf numFmtId="1" fontId="2" fillId="0" borderId="8" xfId="0" applyNumberFormat="1" applyFont="1" applyFill="1" applyBorder="1" applyAlignment="1">
      <alignment horizontal="right" vertical="center"/>
    </xf>
    <xf numFmtId="1" fontId="2" fillId="3" borderId="9" xfId="0" applyNumberFormat="1" applyFont="1" applyFill="1" applyBorder="1" applyAlignment="1" applyProtection="1">
      <alignment horizontal="right" vertical="center"/>
    </xf>
    <xf numFmtId="1" fontId="2" fillId="3" borderId="9" xfId="0" applyNumberFormat="1" applyFont="1" applyFill="1" applyBorder="1" applyAlignment="1">
      <alignment horizontal="right" vertical="center"/>
    </xf>
    <xf numFmtId="3" fontId="18" fillId="2" borderId="19"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1" fontId="19" fillId="0" borderId="11" xfId="0" applyNumberFormat="1" applyFont="1" applyFill="1" applyBorder="1" applyAlignment="1">
      <alignment horizontal="right" vertical="center"/>
    </xf>
    <xf numFmtId="1" fontId="2" fillId="3" borderId="0" xfId="0" applyNumberFormat="1" applyFont="1" applyFill="1" applyBorder="1" applyAlignment="1">
      <alignment horizontal="right" vertical="center"/>
    </xf>
    <xf numFmtId="1" fontId="18" fillId="2" borderId="20" xfId="0" applyNumberFormat="1" applyFont="1" applyFill="1" applyBorder="1" applyAlignment="1">
      <alignment horizontal="right" vertical="center"/>
    </xf>
    <xf numFmtId="3" fontId="6" fillId="0" borderId="11" xfId="0" applyNumberFormat="1" applyFont="1" applyFill="1" applyBorder="1" applyAlignment="1" applyProtection="1">
      <alignment horizontal="right" vertical="center"/>
      <protection locked="0"/>
    </xf>
    <xf numFmtId="3" fontId="1" fillId="0" borderId="8" xfId="0" applyNumberFormat="1" applyFont="1" applyFill="1" applyBorder="1" applyAlignment="1" applyProtection="1">
      <alignment horizontal="right" vertical="center"/>
      <protection locked="0"/>
    </xf>
    <xf numFmtId="3" fontId="6" fillId="0" borderId="8" xfId="0" applyNumberFormat="1" applyFont="1" applyFill="1" applyBorder="1" applyAlignment="1" applyProtection="1">
      <alignment horizontal="right" vertical="center"/>
      <protection locked="0"/>
    </xf>
    <xf numFmtId="3" fontId="6" fillId="0" borderId="11" xfId="0" applyNumberFormat="1" applyFont="1" applyBorder="1" applyAlignment="1" applyProtection="1">
      <alignment horizontal="right" vertical="center"/>
      <protection locked="0"/>
    </xf>
    <xf numFmtId="3" fontId="1" fillId="0" borderId="8" xfId="0" applyNumberFormat="1" applyFont="1" applyBorder="1" applyAlignment="1" applyProtection="1">
      <alignment horizontal="right" vertical="center"/>
      <protection locked="0"/>
    </xf>
    <xf numFmtId="3" fontId="6" fillId="0" borderId="8" xfId="0" applyNumberFormat="1" applyFont="1" applyBorder="1" applyAlignment="1" applyProtection="1">
      <alignment horizontal="right" vertical="center"/>
      <protection locked="0"/>
    </xf>
    <xf numFmtId="3" fontId="1" fillId="4" borderId="8" xfId="0" applyNumberFormat="1" applyFont="1" applyFill="1" applyBorder="1" applyAlignment="1" applyProtection="1">
      <alignment horizontal="right" vertical="center"/>
    </xf>
    <xf numFmtId="3" fontId="1" fillId="0" borderId="11" xfId="0" applyNumberFormat="1" applyFont="1" applyFill="1" applyBorder="1" applyAlignment="1" applyProtection="1">
      <alignment horizontal="right" vertical="center"/>
      <protection locked="0"/>
    </xf>
    <xf numFmtId="3" fontId="1" fillId="5" borderId="8" xfId="0" applyNumberFormat="1" applyFont="1" applyFill="1" applyBorder="1" applyAlignment="1" applyProtection="1">
      <alignment horizontal="right" vertical="center"/>
      <protection locked="0"/>
    </xf>
    <xf numFmtId="3" fontId="1" fillId="0" borderId="11" xfId="0" applyNumberFormat="1" applyFont="1" applyBorder="1" applyAlignment="1" applyProtection="1">
      <alignment horizontal="right" vertical="center"/>
      <protection locked="0"/>
    </xf>
    <xf numFmtId="3" fontId="6" fillId="0" borderId="21" xfId="0" applyNumberFormat="1" applyFont="1" applyBorder="1" applyAlignment="1" applyProtection="1">
      <alignment horizontal="right" vertical="center"/>
      <protection locked="0"/>
    </xf>
    <xf numFmtId="3" fontId="6" fillId="0" borderId="22" xfId="0" applyNumberFormat="1" applyFont="1" applyBorder="1" applyAlignment="1" applyProtection="1">
      <alignment horizontal="right" vertical="center"/>
      <protection locked="0"/>
    </xf>
    <xf numFmtId="3" fontId="3" fillId="3" borderId="9" xfId="0" applyNumberFormat="1" applyFont="1" applyFill="1" applyBorder="1" applyAlignment="1" applyProtection="1">
      <alignment horizontal="right" vertical="center"/>
    </xf>
    <xf numFmtId="1" fontId="2" fillId="3" borderId="8" xfId="0" applyNumberFormat="1" applyFont="1" applyFill="1" applyBorder="1" applyAlignment="1">
      <alignment horizontal="right" vertical="center"/>
    </xf>
    <xf numFmtId="1" fontId="19" fillId="3" borderId="8" xfId="0" applyNumberFormat="1" applyFont="1" applyFill="1" applyBorder="1" applyAlignment="1">
      <alignment horizontal="right" vertical="center"/>
    </xf>
    <xf numFmtId="3" fontId="3" fillId="3" borderId="8" xfId="0" applyNumberFormat="1" applyFont="1" applyFill="1" applyBorder="1" applyAlignment="1" applyProtection="1">
      <alignment horizontal="right" vertical="center"/>
    </xf>
    <xf numFmtId="3" fontId="3" fillId="3" borderId="10" xfId="0" applyNumberFormat="1" applyFont="1" applyFill="1" applyBorder="1" applyAlignment="1" applyProtection="1">
      <alignment horizontal="right" vertical="center"/>
      <protection locked="0"/>
    </xf>
    <xf numFmtId="3" fontId="6" fillId="0" borderId="8" xfId="0" applyNumberFormat="1" applyFont="1" applyFill="1" applyBorder="1" applyAlignment="1" applyProtection="1">
      <alignment vertical="center"/>
      <protection locked="0"/>
    </xf>
    <xf numFmtId="0" fontId="1" fillId="4" borderId="8" xfId="0" applyFont="1" applyFill="1" applyBorder="1" applyAlignment="1">
      <alignment horizontal="left" vertical="center"/>
    </xf>
    <xf numFmtId="0" fontId="1" fillId="0" borderId="11" xfId="0" applyFont="1" applyBorder="1" applyAlignment="1">
      <alignment horizontal="left" vertical="center"/>
    </xf>
    <xf numFmtId="0" fontId="6" fillId="0" borderId="11" xfId="0" applyFont="1" applyBorder="1" applyAlignment="1">
      <alignment horizontal="left" vertical="center"/>
    </xf>
    <xf numFmtId="0" fontId="1" fillId="0" borderId="8" xfId="0" applyFont="1" applyBorder="1" applyAlignment="1">
      <alignment horizontal="left" vertical="center"/>
    </xf>
    <xf numFmtId="0" fontId="1" fillId="0" borderId="22" xfId="0" applyFont="1" applyBorder="1" applyAlignment="1">
      <alignment horizontal="left" vertical="center"/>
    </xf>
    <xf numFmtId="0" fontId="1" fillId="0" borderId="18" xfId="0" applyFont="1" applyBorder="1" applyAlignment="1">
      <alignment horizontal="left" vertical="center"/>
    </xf>
    <xf numFmtId="0" fontId="1" fillId="5" borderId="8" xfId="0" applyFont="1" applyFill="1" applyBorder="1" applyAlignment="1">
      <alignment horizontal="left" vertical="center"/>
    </xf>
    <xf numFmtId="0" fontId="3" fillId="3" borderId="0" xfId="0" applyFont="1" applyFill="1" applyBorder="1" applyAlignment="1">
      <alignment horizontal="left" vertical="center"/>
    </xf>
    <xf numFmtId="0" fontId="1" fillId="4" borderId="22" xfId="0" applyFont="1" applyFill="1" applyBorder="1" applyAlignment="1">
      <alignment horizontal="left" vertical="center"/>
    </xf>
    <xf numFmtId="0" fontId="1" fillId="4" borderId="18" xfId="0" applyFont="1" applyFill="1" applyBorder="1" applyAlignment="1">
      <alignment horizontal="left" vertical="center"/>
    </xf>
    <xf numFmtId="0" fontId="6" fillId="0" borderId="8" xfId="0" applyFont="1" applyBorder="1" applyAlignment="1">
      <alignment horizontal="left" vertical="center"/>
    </xf>
    <xf numFmtId="0" fontId="9" fillId="0" borderId="0" xfId="0" applyFont="1" applyFill="1" applyBorder="1" applyAlignment="1">
      <alignment horizontal="left" vertical="center"/>
    </xf>
    <xf numFmtId="0" fontId="5" fillId="0" borderId="0" xfId="0" applyFont="1" applyFill="1" applyBorder="1" applyAlignment="1">
      <alignment horizontal="left" vertical="center"/>
    </xf>
    <xf numFmtId="0" fontId="3" fillId="3" borderId="26" xfId="0" applyFont="1" applyFill="1" applyBorder="1" applyAlignment="1">
      <alignment horizontal="left" vertical="center"/>
    </xf>
    <xf numFmtId="0" fontId="1" fillId="4" borderId="11" xfId="0" applyFont="1" applyFill="1" applyBorder="1" applyAlignment="1">
      <alignment horizontal="left" vertical="center"/>
    </xf>
    <xf numFmtId="0" fontId="3" fillId="3" borderId="9" xfId="0" applyFont="1" applyFill="1" applyBorder="1" applyAlignment="1">
      <alignment horizontal="left" vertical="center"/>
    </xf>
    <xf numFmtId="0" fontId="9" fillId="2" borderId="27" xfId="0" applyFont="1" applyFill="1" applyBorder="1" applyAlignment="1">
      <alignment horizontal="left" vertical="center"/>
    </xf>
    <xf numFmtId="0" fontId="9" fillId="2" borderId="28" xfId="0" applyFont="1" applyFill="1" applyBorder="1" applyAlignment="1">
      <alignment horizontal="left" vertical="center"/>
    </xf>
    <xf numFmtId="0" fontId="12" fillId="0" borderId="0" xfId="0" applyNumberFormat="1" applyFont="1" applyFill="1" applyBorder="1" applyAlignment="1"/>
    <xf numFmtId="0" fontId="9" fillId="2" borderId="29" xfId="0" applyFont="1" applyFill="1" applyBorder="1" applyAlignment="1">
      <alignment horizontal="left" vertical="center"/>
    </xf>
    <xf numFmtId="0" fontId="9" fillId="2" borderId="1" xfId="0" applyFont="1" applyFill="1" applyBorder="1" applyAlignment="1">
      <alignment horizontal="left" vertical="center"/>
    </xf>
    <xf numFmtId="0" fontId="3" fillId="3" borderId="25" xfId="0" applyFont="1" applyFill="1" applyBorder="1" applyAlignment="1">
      <alignment horizontal="left" vertical="center"/>
    </xf>
    <xf numFmtId="0" fontId="9" fillId="2" borderId="23" xfId="0" applyFont="1" applyFill="1" applyBorder="1" applyAlignment="1">
      <alignment horizontal="left" vertical="center"/>
    </xf>
    <xf numFmtId="0" fontId="9" fillId="2" borderId="24" xfId="0" applyFont="1" applyFill="1" applyBorder="1" applyAlignment="1">
      <alignment horizontal="left" vertical="center"/>
    </xf>
    <xf numFmtId="0" fontId="1" fillId="0" borderId="18" xfId="0" applyFont="1" applyFill="1" applyBorder="1" applyAlignment="1">
      <alignment horizontal="left" vertical="center"/>
    </xf>
    <xf numFmtId="0" fontId="6" fillId="0" borderId="8" xfId="0" applyFont="1" applyFill="1" applyBorder="1" applyAlignment="1">
      <alignment horizontal="left" vertical="center"/>
    </xf>
    <xf numFmtId="0" fontId="6" fillId="0" borderId="18" xfId="0" applyFont="1" applyFill="1" applyBorder="1" applyAlignment="1">
      <alignment horizontal="left" vertical="center"/>
    </xf>
    <xf numFmtId="0" fontId="3" fillId="3" borderId="18" xfId="0" applyFont="1" applyFill="1" applyBorder="1" applyAlignment="1">
      <alignment horizontal="left" vertical="center"/>
    </xf>
    <xf numFmtId="0" fontId="3" fillId="3" borderId="8" xfId="0" applyFont="1" applyFill="1" applyBorder="1" applyAlignment="1">
      <alignment horizontal="left" vertical="center"/>
    </xf>
    <xf numFmtId="0" fontId="1" fillId="0" borderId="14" xfId="0" applyFont="1" applyFill="1" applyBorder="1" applyAlignment="1">
      <alignment horizontal="left" vertical="center"/>
    </xf>
    <xf numFmtId="0" fontId="6" fillId="0" borderId="14" xfId="0" applyFont="1" applyFill="1" applyBorder="1" applyAlignment="1">
      <alignment horizontal="left" vertical="center"/>
    </xf>
    <xf numFmtId="0" fontId="9" fillId="2" borderId="3" xfId="0" applyFont="1" applyFill="1" applyBorder="1" applyAlignment="1">
      <alignment horizontal="left" vertical="center"/>
    </xf>
    <xf numFmtId="0" fontId="1" fillId="0" borderId="8" xfId="0" applyFont="1" applyFill="1" applyBorder="1" applyAlignment="1">
      <alignment horizontal="left" vertical="center"/>
    </xf>
    <xf numFmtId="0" fontId="1" fillId="0" borderId="22" xfId="0" applyFont="1" applyFill="1" applyBorder="1" applyAlignment="1">
      <alignment horizontal="left" vertical="center"/>
    </xf>
    <xf numFmtId="0" fontId="9" fillId="2" borderId="30" xfId="0" applyFont="1" applyFill="1" applyBorder="1" applyAlignment="1">
      <alignment horizontal="left" vertical="center"/>
    </xf>
    <xf numFmtId="0" fontId="9" fillId="2" borderId="6" xfId="0" applyFont="1" applyFill="1" applyBorder="1" applyAlignment="1">
      <alignment horizontal="left" vertical="center"/>
    </xf>
    <xf numFmtId="0" fontId="5" fillId="3" borderId="8" xfId="0" applyFont="1" applyFill="1" applyBorder="1" applyAlignment="1">
      <alignment horizontal="left" vertical="center"/>
    </xf>
    <xf numFmtId="0" fontId="6" fillId="4" borderId="8" xfId="0" applyFont="1" applyFill="1" applyBorder="1" applyAlignment="1">
      <alignment horizontal="left" vertical="center"/>
    </xf>
    <xf numFmtId="0" fontId="3" fillId="3" borderId="11" xfId="0" applyFont="1" applyFill="1" applyBorder="1" applyAlignment="1">
      <alignment horizontal="left" vertical="center"/>
    </xf>
    <xf numFmtId="0" fontId="5" fillId="3" borderId="11" xfId="0" applyFont="1" applyFill="1" applyBorder="1" applyAlignment="1">
      <alignment horizontal="left" vertical="center"/>
    </xf>
    <xf numFmtId="0" fontId="12" fillId="0" borderId="0" xfId="0" applyFont="1" applyFill="1" applyBorder="1" applyAlignment="1">
      <alignment vertical="center"/>
    </xf>
    <xf numFmtId="0" fontId="3" fillId="3" borderId="10" xfId="0" applyFont="1" applyFill="1" applyBorder="1" applyAlignment="1">
      <alignment horizontal="left" vertical="center"/>
    </xf>
    <xf numFmtId="0" fontId="5" fillId="3" borderId="10" xfId="0" applyFont="1" applyFill="1" applyBorder="1" applyAlignment="1">
      <alignment horizontal="left" vertical="center"/>
    </xf>
    <xf numFmtId="0" fontId="5" fillId="3" borderId="18" xfId="0" applyFont="1" applyFill="1" applyBorder="1" applyAlignment="1">
      <alignment horizontal="left" vertical="center"/>
    </xf>
    <xf numFmtId="0" fontId="9" fillId="2" borderId="2" xfId="0" applyFont="1" applyFill="1" applyBorder="1" applyAlignment="1">
      <alignment horizontal="left" vertical="center"/>
    </xf>
    <xf numFmtId="0" fontId="0" fillId="0" borderId="8" xfId="0" applyBorder="1"/>
    <xf numFmtId="0" fontId="3" fillId="3" borderId="31" xfId="0" applyFont="1" applyFill="1" applyBorder="1" applyAlignment="1">
      <alignment horizontal="left" vertical="center"/>
    </xf>
    <xf numFmtId="0" fontId="3" fillId="0" borderId="0" xfId="0" applyFont="1" applyFill="1" applyBorder="1" applyAlignment="1">
      <alignment horizontal="left" vertical="center"/>
    </xf>
    <xf numFmtId="14" fontId="3"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0" fontId="12" fillId="0" borderId="0" xfId="0" applyFont="1" applyFill="1" applyBorder="1" applyAlignment="1">
      <alignment horizontal="left"/>
    </xf>
    <xf numFmtId="0" fontId="9" fillId="2" borderId="29" xfId="0" applyFont="1" applyFill="1" applyBorder="1" applyAlignment="1">
      <alignment horizontal="left" vertical="top"/>
    </xf>
    <xf numFmtId="0" fontId="9" fillId="2" borderId="1" xfId="0" applyFont="1" applyFill="1" applyBorder="1" applyAlignment="1">
      <alignment horizontal="left" vertical="top"/>
    </xf>
    <xf numFmtId="0" fontId="6" fillId="0" borderId="10" xfId="0" applyFont="1" applyBorder="1" applyAlignment="1">
      <alignment horizontal="left" wrapText="1"/>
    </xf>
    <xf numFmtId="0" fontId="6" fillId="0" borderId="8" xfId="0" applyFont="1" applyBorder="1" applyAlignment="1">
      <alignment horizontal="left" wrapText="1"/>
    </xf>
    <xf numFmtId="0" fontId="6" fillId="0" borderId="8" xfId="0" applyFont="1" applyBorder="1" applyAlignment="1">
      <alignment horizontal="center"/>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0</xdr:row>
      <xdr:rowOff>38100</xdr:rowOff>
    </xdr:from>
    <xdr:to>
      <xdr:col>2</xdr:col>
      <xdr:colOff>1676400</xdr:colOff>
      <xdr:row>1</xdr:row>
      <xdr:rowOff>38100</xdr:rowOff>
    </xdr:to>
    <xdr:pic>
      <xdr:nvPicPr>
        <xdr:cNvPr id="1026" name="Picture 9" descr="sgkb_rgb_claim_seitlich">
          <a:extLst>
            <a:ext uri="{FF2B5EF4-FFF2-40B4-BE49-F238E27FC236}">
              <a16:creationId xmlns:a16="http://schemas.microsoft.com/office/drawing/2014/main" id="{4EA341A7-AFAE-43D6-89C5-C8249C8271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6555"/>
        <a:stretch>
          <a:fillRect/>
        </a:stretch>
      </xdr:blipFill>
      <xdr:spPr bwMode="auto">
        <a:xfrm>
          <a:off x="1038225" y="38100"/>
          <a:ext cx="16478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0</xdr:row>
      <xdr:rowOff>28575</xdr:rowOff>
    </xdr:from>
    <xdr:to>
      <xdr:col>3</xdr:col>
      <xdr:colOff>152400</xdr:colOff>
      <xdr:row>1</xdr:row>
      <xdr:rowOff>28575</xdr:rowOff>
    </xdr:to>
    <xdr:pic>
      <xdr:nvPicPr>
        <xdr:cNvPr id="2053" name="Picture 18" descr="sgkb_rgb_claim_seitlich">
          <a:extLst>
            <a:ext uri="{FF2B5EF4-FFF2-40B4-BE49-F238E27FC236}">
              <a16:creationId xmlns:a16="http://schemas.microsoft.com/office/drawing/2014/main" id="{D73F70CA-D68E-4856-A801-D7DAD3077C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6471"/>
        <a:stretch>
          <a:fillRect/>
        </a:stretch>
      </xdr:blipFill>
      <xdr:spPr bwMode="auto">
        <a:xfrm>
          <a:off x="971550" y="28575"/>
          <a:ext cx="1657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0</xdr:row>
      <xdr:rowOff>28575</xdr:rowOff>
    </xdr:from>
    <xdr:to>
      <xdr:col>4</xdr:col>
      <xdr:colOff>95250</xdr:colOff>
      <xdr:row>1</xdr:row>
      <xdr:rowOff>28575</xdr:rowOff>
    </xdr:to>
    <xdr:pic>
      <xdr:nvPicPr>
        <xdr:cNvPr id="3074" name="Picture 14" descr="sgkb_rgb_claim_seitlich">
          <a:extLst>
            <a:ext uri="{FF2B5EF4-FFF2-40B4-BE49-F238E27FC236}">
              <a16:creationId xmlns:a16="http://schemas.microsoft.com/office/drawing/2014/main" id="{FD75032F-4348-42B6-B41E-434009A2F3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6471"/>
        <a:stretch>
          <a:fillRect/>
        </a:stretch>
      </xdr:blipFill>
      <xdr:spPr bwMode="auto">
        <a:xfrm>
          <a:off x="971550" y="28575"/>
          <a:ext cx="16478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28575</xdr:rowOff>
    </xdr:from>
    <xdr:to>
      <xdr:col>3</xdr:col>
      <xdr:colOff>142875</xdr:colOff>
      <xdr:row>1</xdr:row>
      <xdr:rowOff>38100</xdr:rowOff>
    </xdr:to>
    <xdr:pic>
      <xdr:nvPicPr>
        <xdr:cNvPr id="4098" name="Picture 10" descr="sgkb_rgb_claim_seitlich">
          <a:extLst>
            <a:ext uri="{FF2B5EF4-FFF2-40B4-BE49-F238E27FC236}">
              <a16:creationId xmlns:a16="http://schemas.microsoft.com/office/drawing/2014/main" id="{D1C0D384-5EEA-4E97-AFD0-F6DA4B396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6471"/>
        <a:stretch>
          <a:fillRect/>
        </a:stretch>
      </xdr:blipFill>
      <xdr:spPr bwMode="auto">
        <a:xfrm>
          <a:off x="971550" y="28575"/>
          <a:ext cx="1657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0</xdr:row>
      <xdr:rowOff>28575</xdr:rowOff>
    </xdr:from>
    <xdr:to>
      <xdr:col>3</xdr:col>
      <xdr:colOff>142875</xdr:colOff>
      <xdr:row>1</xdr:row>
      <xdr:rowOff>28575</xdr:rowOff>
    </xdr:to>
    <xdr:pic>
      <xdr:nvPicPr>
        <xdr:cNvPr id="5122" name="Picture 10" descr="sgkb_rgb_claim_seitlich">
          <a:extLst>
            <a:ext uri="{FF2B5EF4-FFF2-40B4-BE49-F238E27FC236}">
              <a16:creationId xmlns:a16="http://schemas.microsoft.com/office/drawing/2014/main" id="{C2D6A10B-E521-46E8-9D52-92C9C894D8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6471"/>
        <a:stretch>
          <a:fillRect/>
        </a:stretch>
      </xdr:blipFill>
      <xdr:spPr bwMode="auto">
        <a:xfrm>
          <a:off x="971550" y="28575"/>
          <a:ext cx="1657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714375</xdr:colOff>
      <xdr:row>0</xdr:row>
      <xdr:rowOff>28575</xdr:rowOff>
    </xdr:from>
    <xdr:to>
      <xdr:col>3</xdr:col>
      <xdr:colOff>1485900</xdr:colOff>
      <xdr:row>1</xdr:row>
      <xdr:rowOff>28575</xdr:rowOff>
    </xdr:to>
    <xdr:pic>
      <xdr:nvPicPr>
        <xdr:cNvPr id="6146" name="Picture 36" descr="sgkb_rgb_claim_seitlich">
          <a:extLst>
            <a:ext uri="{FF2B5EF4-FFF2-40B4-BE49-F238E27FC236}">
              <a16:creationId xmlns:a16="http://schemas.microsoft.com/office/drawing/2014/main" id="{22B2D5F4-EAE9-4858-A9F3-8B5290339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6471"/>
        <a:stretch>
          <a:fillRect/>
        </a:stretch>
      </xdr:blipFill>
      <xdr:spPr bwMode="auto">
        <a:xfrm>
          <a:off x="962025" y="28575"/>
          <a:ext cx="16478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714375</xdr:colOff>
      <xdr:row>0</xdr:row>
      <xdr:rowOff>28575</xdr:rowOff>
    </xdr:from>
    <xdr:to>
      <xdr:col>3</xdr:col>
      <xdr:colOff>133350</xdr:colOff>
      <xdr:row>1</xdr:row>
      <xdr:rowOff>28575</xdr:rowOff>
    </xdr:to>
    <xdr:pic>
      <xdr:nvPicPr>
        <xdr:cNvPr id="7170" name="Picture 10" descr="sgkb_rgb_claim_seitlich">
          <a:extLst>
            <a:ext uri="{FF2B5EF4-FFF2-40B4-BE49-F238E27FC236}">
              <a16:creationId xmlns:a16="http://schemas.microsoft.com/office/drawing/2014/main" id="{45534BD0-CBA7-4858-B2A0-5DAC9335A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6471"/>
        <a:stretch>
          <a:fillRect/>
        </a:stretch>
      </xdr:blipFill>
      <xdr:spPr bwMode="auto">
        <a:xfrm>
          <a:off x="962025" y="28575"/>
          <a:ext cx="16478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751"/>
  </sheetPr>
  <dimension ref="C1:D19"/>
  <sheetViews>
    <sheetView showGridLines="0" tabSelected="1" zoomScale="90" zoomScaleNormal="90" workbookViewId="0">
      <selection activeCell="C7" sqref="C7"/>
    </sheetView>
  </sheetViews>
  <sheetFormatPr baseColWidth="10" defaultRowHeight="12.75" x14ac:dyDescent="0.2"/>
  <cols>
    <col min="1" max="1" width="3.7109375" customWidth="1"/>
    <col min="3" max="3" width="95.28515625" customWidth="1"/>
  </cols>
  <sheetData>
    <row r="1" spans="3:4" ht="26.1" customHeight="1" x14ac:dyDescent="0.2"/>
    <row r="2" spans="3:4" ht="26.1" customHeight="1" x14ac:dyDescent="0.2"/>
    <row r="3" spans="3:4" ht="23.25" x14ac:dyDescent="0.35">
      <c r="C3" s="38" t="s">
        <v>102</v>
      </c>
      <c r="D3" s="4"/>
    </row>
    <row r="4" spans="3:4" ht="24" customHeight="1" x14ac:dyDescent="0.2">
      <c r="D4" s="4"/>
    </row>
    <row r="5" spans="3:4" s="18" customFormat="1" ht="79.5" customHeight="1" x14ac:dyDescent="0.2">
      <c r="C5" s="95" t="s">
        <v>110</v>
      </c>
      <c r="D5" s="17"/>
    </row>
    <row r="6" spans="3:4" x14ac:dyDescent="0.2">
      <c r="C6" s="93"/>
      <c r="D6" s="4"/>
    </row>
    <row r="7" spans="3:4" s="18" customFormat="1" ht="41.25" x14ac:dyDescent="0.2">
      <c r="C7" s="95" t="s">
        <v>105</v>
      </c>
      <c r="D7" s="17"/>
    </row>
    <row r="8" spans="3:4" x14ac:dyDescent="0.2">
      <c r="C8" s="93"/>
    </row>
    <row r="9" spans="3:4" s="19" customFormat="1" ht="41.25" x14ac:dyDescent="0.2">
      <c r="C9" s="95" t="s">
        <v>107</v>
      </c>
    </row>
    <row r="10" spans="3:4" x14ac:dyDescent="0.2">
      <c r="C10" s="93"/>
    </row>
    <row r="11" spans="3:4" s="19" customFormat="1" ht="54" x14ac:dyDescent="0.2">
      <c r="C11" s="95" t="s">
        <v>106</v>
      </c>
    </row>
    <row r="12" spans="3:4" x14ac:dyDescent="0.2">
      <c r="C12" s="93"/>
    </row>
    <row r="13" spans="3:4" ht="54" x14ac:dyDescent="0.2">
      <c r="C13" s="95" t="s">
        <v>111</v>
      </c>
    </row>
    <row r="14" spans="3:4" x14ac:dyDescent="0.2">
      <c r="C14" s="93"/>
    </row>
    <row r="15" spans="3:4" ht="54" x14ac:dyDescent="0.2">
      <c r="C15" s="95" t="s">
        <v>108</v>
      </c>
    </row>
    <row r="16" spans="3:4" x14ac:dyDescent="0.2">
      <c r="C16" s="94"/>
    </row>
    <row r="17" spans="3:3" s="19" customFormat="1" ht="92.25" x14ac:dyDescent="0.2">
      <c r="C17" s="95" t="s">
        <v>109</v>
      </c>
    </row>
    <row r="18" spans="3:3" x14ac:dyDescent="0.2">
      <c r="C18" s="94"/>
    </row>
    <row r="19" spans="3:3" s="19" customFormat="1" ht="79.5" x14ac:dyDescent="0.2">
      <c r="C19" s="95" t="s">
        <v>104</v>
      </c>
    </row>
  </sheetData>
  <phoneticPr fontId="2" type="noConversion"/>
  <pageMargins left="0.78740157480314965" right="0.39370078740157483" top="0.39370078740157483" bottom="0.78740157480314965" header="0.51181102362204722" footer="0.39370078740157483"/>
  <pageSetup paperSize="9" orientation="portrait" r:id="rId1"/>
  <headerFooter alignWithMargins="0">
    <oddFooter>&amp;C&amp;8Copyright © 2012 St.Galler Kantonalbank          &amp;D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751"/>
  </sheetPr>
  <dimension ref="B1:P87"/>
  <sheetViews>
    <sheetView showGridLines="0" zoomScale="90" zoomScaleNormal="90" zoomScaleSheetLayoutView="100" workbookViewId="0"/>
  </sheetViews>
  <sheetFormatPr baseColWidth="10" defaultRowHeight="12.75" x14ac:dyDescent="0.2"/>
  <cols>
    <col min="1" max="1" width="3.7109375" customWidth="1"/>
    <col min="2" max="2" width="10.7109375" customWidth="1"/>
    <col min="3" max="3" width="22.7109375" customWidth="1"/>
    <col min="4" max="4" width="47.28515625" customWidth="1"/>
    <col min="5" max="5" width="18.7109375" style="1" customWidth="1"/>
    <col min="6" max="6" width="6.7109375" style="129" customWidth="1"/>
    <col min="7" max="7" width="18.7109375" style="1" customWidth="1"/>
    <col min="8" max="8" width="6.7109375" style="129" customWidth="1"/>
    <col min="9" max="9" width="18.7109375" style="1" customWidth="1"/>
    <col min="10" max="10" width="6.7109375" style="129" customWidth="1"/>
    <col min="11" max="11" width="18.7109375" style="1" customWidth="1"/>
    <col min="12" max="12" width="6.7109375" style="129" customWidth="1"/>
    <col min="13" max="13" width="18.7109375" style="1" customWidth="1"/>
    <col min="14" max="14" width="6.7109375" style="129" customWidth="1"/>
    <col min="15" max="15" width="18.7109375" style="1" customWidth="1"/>
    <col min="16" max="16" width="6.7109375" style="129" customWidth="1"/>
  </cols>
  <sheetData>
    <row r="1" spans="2:16" ht="26.1" customHeight="1" x14ac:dyDescent="0.2">
      <c r="E1"/>
      <c r="F1" s="127"/>
      <c r="G1"/>
      <c r="H1" s="127"/>
      <c r="I1"/>
      <c r="J1" s="127"/>
      <c r="K1"/>
      <c r="L1" s="127"/>
      <c r="M1"/>
      <c r="N1" s="127"/>
      <c r="O1"/>
      <c r="P1" s="127"/>
    </row>
    <row r="2" spans="2:16" ht="26.1" customHeight="1" x14ac:dyDescent="0.2">
      <c r="E2"/>
      <c r="F2" s="127"/>
      <c r="G2"/>
      <c r="H2" s="127"/>
      <c r="I2"/>
      <c r="J2" s="127"/>
      <c r="K2"/>
      <c r="L2" s="127"/>
      <c r="M2"/>
      <c r="N2" s="127"/>
      <c r="O2"/>
      <c r="P2" s="127"/>
    </row>
    <row r="3" spans="2:16" ht="23.25" x14ac:dyDescent="0.35">
      <c r="C3" s="197" t="s">
        <v>101</v>
      </c>
      <c r="D3" s="197"/>
      <c r="E3" s="197"/>
      <c r="F3" s="197"/>
      <c r="G3" s="197"/>
      <c r="H3" s="197"/>
      <c r="I3" s="197"/>
      <c r="J3" s="197"/>
      <c r="K3" s="197"/>
      <c r="L3" s="197"/>
      <c r="M3"/>
      <c r="N3" s="127"/>
      <c r="O3"/>
      <c r="P3" s="127"/>
    </row>
    <row r="4" spans="2:16" s="5" customFormat="1" x14ac:dyDescent="0.2">
      <c r="E4" s="8"/>
      <c r="F4" s="129"/>
      <c r="G4" s="8"/>
      <c r="H4" s="129"/>
      <c r="I4" s="8"/>
      <c r="J4" s="129"/>
      <c r="K4" s="8"/>
      <c r="L4" s="128"/>
      <c r="M4" s="8"/>
      <c r="N4" s="128"/>
      <c r="O4" s="8"/>
      <c r="P4" s="128"/>
    </row>
    <row r="5" spans="2:16" s="6" customFormat="1" ht="15" customHeight="1" x14ac:dyDescent="0.2">
      <c r="C5" s="20" t="s">
        <v>79</v>
      </c>
      <c r="D5" s="22" t="s">
        <v>0</v>
      </c>
      <c r="E5" s="10"/>
      <c r="F5" s="129"/>
      <c r="G5" s="10"/>
      <c r="H5" s="129"/>
      <c r="I5" s="10"/>
      <c r="J5" s="129"/>
      <c r="K5" s="10"/>
      <c r="L5" s="128"/>
      <c r="M5" s="10"/>
      <c r="N5" s="128"/>
      <c r="O5" s="10"/>
      <c r="P5" s="128"/>
    </row>
    <row r="6" spans="2:16" s="6" customFormat="1" ht="15" customHeight="1" x14ac:dyDescent="0.2">
      <c r="C6" s="21" t="s">
        <v>80</v>
      </c>
      <c r="D6" s="23">
        <v>41640</v>
      </c>
      <c r="E6" s="10"/>
      <c r="F6" s="129"/>
      <c r="G6" s="119"/>
      <c r="H6" s="129"/>
      <c r="I6" s="10"/>
      <c r="J6" s="129"/>
      <c r="K6" s="10"/>
      <c r="L6" s="128"/>
      <c r="M6" s="10"/>
      <c r="N6" s="128"/>
      <c r="O6" s="10"/>
      <c r="P6" s="128"/>
    </row>
    <row r="7" spans="2:16" s="6" customFormat="1" ht="15" customHeight="1" x14ac:dyDescent="0.2">
      <c r="E7" s="10"/>
      <c r="F7" s="129"/>
      <c r="G7" s="10"/>
      <c r="H7" s="129"/>
      <c r="I7" s="10"/>
      <c r="J7" s="129"/>
      <c r="K7" s="10"/>
      <c r="L7" s="129"/>
      <c r="M7" s="10"/>
      <c r="N7" s="129"/>
      <c r="O7" s="10"/>
      <c r="P7" s="129"/>
    </row>
    <row r="8" spans="2:16" s="25" customFormat="1" ht="15" customHeight="1" x14ac:dyDescent="0.2">
      <c r="C8" s="198" t="s">
        <v>99</v>
      </c>
      <c r="D8" s="199"/>
      <c r="E8" s="32" t="s">
        <v>82</v>
      </c>
      <c r="F8" s="130" t="s">
        <v>83</v>
      </c>
      <c r="G8" s="34" t="s">
        <v>84</v>
      </c>
      <c r="H8" s="130" t="s">
        <v>83</v>
      </c>
      <c r="I8" s="34" t="s">
        <v>85</v>
      </c>
      <c r="J8" s="130" t="s">
        <v>83</v>
      </c>
      <c r="K8" s="34" t="s">
        <v>86</v>
      </c>
      <c r="L8" s="130" t="s">
        <v>83</v>
      </c>
      <c r="M8" s="34" t="s">
        <v>116</v>
      </c>
      <c r="N8" s="130" t="s">
        <v>83</v>
      </c>
      <c r="O8" s="34" t="s">
        <v>117</v>
      </c>
      <c r="P8" s="130" t="s">
        <v>83</v>
      </c>
    </row>
    <row r="9" spans="2:16" s="12" customFormat="1" ht="15" customHeight="1" x14ac:dyDescent="0.2">
      <c r="C9" s="192" t="s">
        <v>81</v>
      </c>
      <c r="D9" s="192"/>
      <c r="E9" s="192"/>
      <c r="F9" s="192"/>
      <c r="G9" s="192"/>
      <c r="H9" s="192"/>
      <c r="I9" s="192"/>
      <c r="J9" s="192"/>
      <c r="K9" s="192"/>
      <c r="L9" s="192"/>
      <c r="M9" s="192"/>
      <c r="N9" s="192"/>
      <c r="O9" s="192"/>
      <c r="P9" s="192"/>
    </row>
    <row r="10" spans="2:16" s="7" customFormat="1" ht="15" customHeight="1" x14ac:dyDescent="0.2">
      <c r="B10" s="61" t="s">
        <v>147</v>
      </c>
      <c r="C10" s="180" t="s">
        <v>150</v>
      </c>
      <c r="D10" s="181"/>
      <c r="E10" s="161"/>
      <c r="F10" s="139"/>
      <c r="G10" s="161"/>
      <c r="H10" s="139"/>
      <c r="I10" s="164"/>
      <c r="J10" s="139"/>
      <c r="K10" s="164"/>
      <c r="L10" s="139"/>
      <c r="M10" s="164"/>
      <c r="N10" s="139"/>
      <c r="O10" s="164"/>
      <c r="P10" s="139"/>
    </row>
    <row r="11" spans="2:16" s="7" customFormat="1" ht="15" customHeight="1" x14ac:dyDescent="0.2">
      <c r="B11" s="61" t="s">
        <v>148</v>
      </c>
      <c r="C11" s="183" t="s">
        <v>149</v>
      </c>
      <c r="D11" s="184"/>
      <c r="E11" s="161"/>
      <c r="F11" s="139"/>
      <c r="G11" s="161"/>
      <c r="H11" s="139"/>
      <c r="I11" s="164"/>
      <c r="J11" s="139"/>
      <c r="K11" s="164"/>
      <c r="L11" s="139"/>
      <c r="M11" s="164"/>
      <c r="N11" s="139"/>
      <c r="O11" s="164"/>
      <c r="P11" s="139"/>
    </row>
    <row r="12" spans="2:16" s="7" customFormat="1" ht="15" customHeight="1" x14ac:dyDescent="0.2">
      <c r="B12" s="61" t="s">
        <v>151</v>
      </c>
      <c r="C12" s="187" t="s">
        <v>152</v>
      </c>
      <c r="D12" s="188"/>
      <c r="E12" s="149">
        <f>SUM(E10:E11)</f>
        <v>0</v>
      </c>
      <c r="F12" s="151" t="str">
        <f>IF(ISERROR(100/E43*E12),"",100/E43*E12)</f>
        <v/>
      </c>
      <c r="G12" s="149">
        <f>SUM(G10:G11)</f>
        <v>0</v>
      </c>
      <c r="H12" s="151" t="str">
        <f>IF(ISERROR(100/G43*G12),"",100/G43*G12)</f>
        <v/>
      </c>
      <c r="I12" s="149">
        <f>SUM(I10:I11)</f>
        <v>0</v>
      </c>
      <c r="J12" s="151" t="str">
        <f>IF(ISERROR(100/I43*I12),"",100/I43*I12)</f>
        <v/>
      </c>
      <c r="K12" s="149">
        <f>SUM(K10:K11)</f>
        <v>0</v>
      </c>
      <c r="L12" s="151" t="str">
        <f>IF(ISERROR(100/K43*K12),"",100/K43*K12)</f>
        <v/>
      </c>
      <c r="M12" s="149">
        <f>SUM(M10:M11)</f>
        <v>0</v>
      </c>
      <c r="N12" s="151" t="str">
        <f>IF(ISERROR(100/M43*M12),"",100/M43*M12)</f>
        <v/>
      </c>
      <c r="O12" s="149">
        <f>SUM(O10:O11)</f>
        <v>0</v>
      </c>
      <c r="P12" s="151" t="str">
        <f>IF(ISERROR(100/O43*O12),"",100/O43*O12)</f>
        <v/>
      </c>
    </row>
    <row r="13" spans="2:16" s="7" customFormat="1" ht="15" customHeight="1" x14ac:dyDescent="0.2">
      <c r="B13" s="61" t="s">
        <v>155</v>
      </c>
      <c r="C13" s="182" t="s">
        <v>392</v>
      </c>
      <c r="D13" s="182"/>
      <c r="E13" s="162"/>
      <c r="F13" s="140"/>
      <c r="G13" s="162"/>
      <c r="H13" s="140"/>
      <c r="I13" s="165"/>
      <c r="J13" s="140"/>
      <c r="K13" s="165"/>
      <c r="L13" s="140"/>
      <c r="M13" s="165"/>
      <c r="N13" s="140"/>
      <c r="O13" s="165"/>
      <c r="P13" s="140"/>
    </row>
    <row r="14" spans="2:16" s="7" customFormat="1" ht="15" customHeight="1" x14ac:dyDescent="0.2">
      <c r="B14" s="61" t="s">
        <v>390</v>
      </c>
      <c r="C14" s="182" t="s">
        <v>391</v>
      </c>
      <c r="D14" s="182"/>
      <c r="E14" s="162"/>
      <c r="F14" s="140"/>
      <c r="G14" s="162"/>
      <c r="H14" s="140"/>
      <c r="I14" s="165"/>
      <c r="J14" s="140"/>
      <c r="K14" s="165"/>
      <c r="L14" s="140"/>
      <c r="M14" s="165"/>
      <c r="N14" s="140"/>
      <c r="O14" s="165"/>
      <c r="P14" s="140"/>
    </row>
    <row r="15" spans="2:16" s="7" customFormat="1" ht="15" customHeight="1" x14ac:dyDescent="0.2">
      <c r="B15" s="61" t="s">
        <v>156</v>
      </c>
      <c r="C15" s="183" t="s">
        <v>154</v>
      </c>
      <c r="D15" s="184"/>
      <c r="E15" s="162"/>
      <c r="F15" s="140"/>
      <c r="G15" s="162"/>
      <c r="H15" s="140"/>
      <c r="I15" s="165"/>
      <c r="J15" s="140"/>
      <c r="K15" s="165"/>
      <c r="L15" s="140"/>
      <c r="M15" s="165"/>
      <c r="N15" s="140"/>
      <c r="O15" s="165"/>
      <c r="P15" s="140"/>
    </row>
    <row r="16" spans="2:16" s="7" customFormat="1" ht="15" customHeight="1" x14ac:dyDescent="0.2">
      <c r="B16" s="61" t="s">
        <v>157</v>
      </c>
      <c r="C16" s="187" t="s">
        <v>153</v>
      </c>
      <c r="D16" s="188"/>
      <c r="E16" s="150">
        <f>SUM(E13:E15)</f>
        <v>0</v>
      </c>
      <c r="F16" s="151" t="str">
        <f>IF(ISERROR(100/E43*E16),"",100/E43*E16)</f>
        <v/>
      </c>
      <c r="G16" s="150">
        <f>SUM(G13:G15)</f>
        <v>0</v>
      </c>
      <c r="H16" s="151" t="str">
        <f>IF(ISERROR(100/G43*G16),"",100/G43*G16)</f>
        <v/>
      </c>
      <c r="I16" s="150">
        <f>SUM(I13:I15)</f>
        <v>0</v>
      </c>
      <c r="J16" s="151" t="str">
        <f>IF(ISERROR(100/I43*I16),"",100/I43*I16)</f>
        <v/>
      </c>
      <c r="K16" s="150">
        <f>SUM(K13:K15)</f>
        <v>0</v>
      </c>
      <c r="L16" s="151" t="str">
        <f>IF(ISERROR(100/K43*K16),"",100/K43*K16)</f>
        <v/>
      </c>
      <c r="M16" s="150">
        <f>SUM(M13:M15)</f>
        <v>0</v>
      </c>
      <c r="N16" s="151" t="str">
        <f>IF(ISERROR(100/M43*M16),"",100/M43*M16)</f>
        <v/>
      </c>
      <c r="O16" s="150">
        <f>SUM(O13:O15)</f>
        <v>0</v>
      </c>
      <c r="P16" s="151" t="str">
        <f>IF(ISERROR(100/O43*O16),"",100/O43*O16)</f>
        <v/>
      </c>
    </row>
    <row r="17" spans="2:16" s="7" customFormat="1" ht="15" customHeight="1" x14ac:dyDescent="0.2">
      <c r="B17" s="61" t="s">
        <v>393</v>
      </c>
      <c r="C17" s="183" t="s">
        <v>394</v>
      </c>
      <c r="D17" s="184"/>
      <c r="E17" s="162"/>
      <c r="F17" s="140"/>
      <c r="G17" s="162"/>
      <c r="H17" s="140"/>
      <c r="I17" s="165"/>
      <c r="J17" s="140"/>
      <c r="K17" s="165"/>
      <c r="L17" s="140"/>
      <c r="M17" s="165"/>
      <c r="N17" s="140"/>
      <c r="O17" s="165"/>
      <c r="P17" s="140"/>
    </row>
    <row r="18" spans="2:16" s="7" customFormat="1" ht="15" customHeight="1" x14ac:dyDescent="0.2">
      <c r="B18" s="61" t="s">
        <v>158</v>
      </c>
      <c r="C18" s="183" t="s">
        <v>159</v>
      </c>
      <c r="D18" s="184"/>
      <c r="E18" s="162"/>
      <c r="F18" s="140"/>
      <c r="G18" s="162"/>
      <c r="H18" s="140"/>
      <c r="I18" s="165"/>
      <c r="J18" s="140"/>
      <c r="K18" s="165"/>
      <c r="L18" s="140"/>
      <c r="M18" s="165"/>
      <c r="N18" s="140"/>
      <c r="O18" s="165"/>
      <c r="P18" s="140"/>
    </row>
    <row r="19" spans="2:16" s="7" customFormat="1" ht="15" customHeight="1" x14ac:dyDescent="0.2">
      <c r="B19" s="61" t="s">
        <v>160</v>
      </c>
      <c r="C19" s="183" t="s">
        <v>161</v>
      </c>
      <c r="D19" s="184"/>
      <c r="E19" s="162"/>
      <c r="F19" s="140"/>
      <c r="G19" s="162"/>
      <c r="H19" s="140"/>
      <c r="I19" s="165"/>
      <c r="J19" s="140"/>
      <c r="K19" s="165"/>
      <c r="L19" s="140"/>
      <c r="M19" s="165"/>
      <c r="N19" s="140"/>
      <c r="O19" s="165"/>
      <c r="P19" s="140"/>
    </row>
    <row r="20" spans="2:16" s="7" customFormat="1" ht="15" customHeight="1" x14ac:dyDescent="0.2">
      <c r="B20" s="61" t="s">
        <v>162</v>
      </c>
      <c r="C20" s="183" t="s">
        <v>163</v>
      </c>
      <c r="D20" s="184"/>
      <c r="E20" s="162"/>
      <c r="F20" s="140"/>
      <c r="G20" s="162"/>
      <c r="H20" s="140"/>
      <c r="I20" s="165"/>
      <c r="J20" s="140"/>
      <c r="K20" s="165"/>
      <c r="L20" s="140"/>
      <c r="M20" s="165"/>
      <c r="N20" s="140"/>
      <c r="O20" s="165"/>
      <c r="P20" s="140"/>
    </row>
    <row r="21" spans="2:16" s="7" customFormat="1" ht="15" customHeight="1" x14ac:dyDescent="0.2">
      <c r="B21" s="61" t="s">
        <v>165</v>
      </c>
      <c r="C21" s="187" t="s">
        <v>164</v>
      </c>
      <c r="D21" s="188"/>
      <c r="E21" s="150">
        <f>SUM(E17:E20)</f>
        <v>0</v>
      </c>
      <c r="F21" s="152" t="str">
        <f>IF(ISERROR(100/E43*E21),"",100/E43*E21)</f>
        <v/>
      </c>
      <c r="G21" s="150">
        <f>SUM(G17:G20)</f>
        <v>0</v>
      </c>
      <c r="H21" s="152" t="str">
        <f>IF(ISERROR(100/G43*G21),"",100/G43*G21)</f>
        <v/>
      </c>
      <c r="I21" s="167">
        <f>SUM(I17:I20)</f>
        <v>0</v>
      </c>
      <c r="J21" s="152" t="str">
        <f>IF(ISERROR(100/I43*I21),"",100/I43*I21)</f>
        <v/>
      </c>
      <c r="K21" s="150">
        <f>SUM(K17:K20)</f>
        <v>0</v>
      </c>
      <c r="L21" s="152" t="str">
        <f>IF(ISERROR(100/K43*K21),"",100/K43*K21)</f>
        <v/>
      </c>
      <c r="M21" s="150">
        <f>SUM(M17:M20)</f>
        <v>0</v>
      </c>
      <c r="N21" s="152" t="str">
        <f>IF(ISERROR(100/M43*M21),"",100/M43*M21)</f>
        <v/>
      </c>
      <c r="O21" s="150">
        <f>SUM(O17:O20)</f>
        <v>0</v>
      </c>
      <c r="P21" s="152" t="str">
        <f>IF(ISERROR(100/O43*O21),"",100/O43*O21)</f>
        <v/>
      </c>
    </row>
    <row r="22" spans="2:16" s="7" customFormat="1" ht="15" customHeight="1" x14ac:dyDescent="0.2">
      <c r="B22" s="61" t="s">
        <v>168</v>
      </c>
      <c r="C22" s="182" t="s">
        <v>166</v>
      </c>
      <c r="D22" s="182"/>
      <c r="E22" s="162"/>
      <c r="F22" s="140"/>
      <c r="G22" s="162"/>
      <c r="H22" s="140"/>
      <c r="I22" s="165"/>
      <c r="J22" s="140"/>
      <c r="K22" s="165"/>
      <c r="L22" s="140"/>
      <c r="M22" s="165"/>
      <c r="N22" s="140"/>
      <c r="O22" s="165"/>
      <c r="P22" s="140"/>
    </row>
    <row r="23" spans="2:16" s="7" customFormat="1" ht="15" customHeight="1" x14ac:dyDescent="0.2">
      <c r="B23" s="61" t="s">
        <v>169</v>
      </c>
      <c r="C23" s="182" t="s">
        <v>417</v>
      </c>
      <c r="D23" s="182"/>
      <c r="E23" s="162"/>
      <c r="F23" s="140"/>
      <c r="G23" s="162"/>
      <c r="H23" s="140"/>
      <c r="I23" s="165"/>
      <c r="J23" s="140"/>
      <c r="K23" s="165"/>
      <c r="L23" s="140"/>
      <c r="M23" s="165"/>
      <c r="N23" s="140"/>
      <c r="O23" s="165"/>
      <c r="P23" s="140"/>
    </row>
    <row r="24" spans="2:16" s="7" customFormat="1" ht="15" customHeight="1" x14ac:dyDescent="0.2">
      <c r="B24" s="61" t="s">
        <v>170</v>
      </c>
      <c r="C24" s="183" t="s">
        <v>167</v>
      </c>
      <c r="D24" s="184"/>
      <c r="E24" s="162"/>
      <c r="F24" s="140"/>
      <c r="G24" s="162"/>
      <c r="H24" s="140"/>
      <c r="I24" s="165"/>
      <c r="J24" s="140"/>
      <c r="K24" s="165"/>
      <c r="L24" s="140"/>
      <c r="M24" s="165"/>
      <c r="N24" s="140"/>
      <c r="O24" s="165"/>
      <c r="P24" s="140"/>
    </row>
    <row r="25" spans="2:16" s="7" customFormat="1" ht="15" customHeight="1" x14ac:dyDescent="0.2">
      <c r="B25" s="61" t="s">
        <v>171</v>
      </c>
      <c r="C25" s="187" t="s">
        <v>174</v>
      </c>
      <c r="D25" s="188"/>
      <c r="E25" s="150">
        <f>SUM(E22:E24)</f>
        <v>0</v>
      </c>
      <c r="F25" s="152" t="str">
        <f>IF(ISERROR(100/E43*E25),"",100/E43*E25)</f>
        <v/>
      </c>
      <c r="G25" s="150">
        <f>SUM(G22:G24)</f>
        <v>0</v>
      </c>
      <c r="H25" s="152" t="str">
        <f>IF(ISERROR(100/G43*G25),"",100/G43*G25)</f>
        <v/>
      </c>
      <c r="I25" s="150">
        <f>SUM(I22:I24)</f>
        <v>0</v>
      </c>
      <c r="J25" s="152" t="str">
        <f>IF(ISERROR(100/I43*I25),"",100/I43*I25)</f>
        <v/>
      </c>
      <c r="K25" s="150">
        <f>SUM(K22:K24)</f>
        <v>0</v>
      </c>
      <c r="L25" s="152" t="str">
        <f>IF(ISERROR(100/K43*K25),"",100/K43*K25)</f>
        <v/>
      </c>
      <c r="M25" s="150">
        <f>SUM(M22:M24)</f>
        <v>0</v>
      </c>
      <c r="N25" s="152" t="str">
        <f>IF(ISERROR(100/M43*M25),"",100/M43*M25)</f>
        <v/>
      </c>
      <c r="O25" s="150">
        <f>SUM(O22:O24)</f>
        <v>0</v>
      </c>
      <c r="P25" s="152" t="str">
        <f>IF(ISERROR(100/O43*O25),"",100/O43*O25)</f>
        <v/>
      </c>
    </row>
    <row r="26" spans="2:16" s="7" customFormat="1" ht="15" customHeight="1" x14ac:dyDescent="0.2">
      <c r="B26" s="61" t="s">
        <v>172</v>
      </c>
      <c r="C26" s="182" t="s">
        <v>87</v>
      </c>
      <c r="D26" s="189"/>
      <c r="E26" s="163"/>
      <c r="F26" s="153" t="str">
        <f>IF(ISERROR(100/E43*E26),"",100/E43*E26)</f>
        <v/>
      </c>
      <c r="G26" s="163"/>
      <c r="H26" s="153" t="str">
        <f>IF(ISERROR(100/G43*G26),"",100/G43*G26)</f>
        <v/>
      </c>
      <c r="I26" s="166"/>
      <c r="J26" s="153" t="str">
        <f>IF(ISERROR(100/I43*I26),"",100/I43*I26)</f>
        <v/>
      </c>
      <c r="K26" s="166"/>
      <c r="L26" s="153" t="str">
        <f>IF(ISERROR(100/K43*K26),"",100/K43*K26)</f>
        <v/>
      </c>
      <c r="M26" s="166"/>
      <c r="N26" s="153" t="str">
        <f>IF(ISERROR(100/M43*M26),"",100/M43*M26)</f>
        <v/>
      </c>
      <c r="O26" s="166"/>
      <c r="P26" s="153" t="str">
        <f>IF(ISERROR(100/O43*O26),"",100/O43*O26)</f>
        <v/>
      </c>
    </row>
    <row r="27" spans="2:16" s="25" customFormat="1" ht="15" customHeight="1" x14ac:dyDescent="0.2">
      <c r="B27" s="118" t="s">
        <v>173</v>
      </c>
      <c r="C27" s="194" t="s">
        <v>88</v>
      </c>
      <c r="D27" s="194"/>
      <c r="E27" s="73">
        <f>SUM(E12,E16,E21,E25,E26)</f>
        <v>0</v>
      </c>
      <c r="F27" s="154" t="str">
        <f>IF(ISERROR(100/E43*E27),"",100/E43*E27)</f>
        <v/>
      </c>
      <c r="G27" s="73">
        <f>SUM(G12,G16,G21,G25,G26)</f>
        <v>0</v>
      </c>
      <c r="H27" s="154" t="str">
        <f>IF(ISERROR(100/G43*G27),"",100/G43*G27)</f>
        <v/>
      </c>
      <c r="I27" s="73">
        <f>SUM(I12,I16,I21,I25,I26)</f>
        <v>0</v>
      </c>
      <c r="J27" s="154" t="str">
        <f>IF(ISERROR(100/I43*I27),"",100/I43*I27)</f>
        <v/>
      </c>
      <c r="K27" s="73">
        <f>SUM(K12,K16,K21,K25,K26)</f>
        <v>0</v>
      </c>
      <c r="L27" s="154" t="str">
        <f>IF(ISERROR(100/K43*K27),"",100/K43*K27)</f>
        <v/>
      </c>
      <c r="M27" s="73">
        <f>SUM(M12,M16,M21,M25,M26)</f>
        <v>0</v>
      </c>
      <c r="N27" s="154" t="str">
        <f>IF(ISERROR(100/M43*M27),"",100/M43*M27)</f>
        <v/>
      </c>
      <c r="O27" s="73">
        <f>SUM(O12,O16,O21,O25,O26)</f>
        <v>0</v>
      </c>
      <c r="P27" s="154" t="str">
        <f>IF(ISERROR(100/O43*O27),"",100/O43*O27)</f>
        <v/>
      </c>
    </row>
    <row r="28" spans="2:16" s="30" customFormat="1" ht="15" customHeight="1" x14ac:dyDescent="0.2">
      <c r="C28" s="191"/>
      <c r="D28" s="191"/>
      <c r="E28" s="45"/>
      <c r="F28" s="133"/>
      <c r="G28" s="45"/>
      <c r="H28" s="133"/>
      <c r="I28" s="45"/>
      <c r="J28" s="133"/>
      <c r="K28" s="45"/>
      <c r="L28" s="133"/>
      <c r="M28" s="45"/>
      <c r="N28" s="133"/>
      <c r="O28" s="45"/>
      <c r="P28" s="133"/>
    </row>
    <row r="29" spans="2:16" s="12" customFormat="1" ht="15" customHeight="1" x14ac:dyDescent="0.2">
      <c r="C29" s="186" t="s">
        <v>89</v>
      </c>
      <c r="D29" s="186"/>
      <c r="E29" s="186"/>
      <c r="F29" s="186"/>
      <c r="G29" s="186"/>
      <c r="H29" s="186"/>
      <c r="I29" s="186"/>
      <c r="J29" s="186"/>
      <c r="K29" s="186"/>
      <c r="L29" s="186"/>
      <c r="M29" s="186"/>
      <c r="N29" s="186"/>
      <c r="O29" s="186"/>
      <c r="P29" s="186"/>
    </row>
    <row r="30" spans="2:16" s="7" customFormat="1" ht="15" customHeight="1" x14ac:dyDescent="0.2">
      <c r="B30" s="61" t="s">
        <v>178</v>
      </c>
      <c r="C30" s="180" t="s">
        <v>175</v>
      </c>
      <c r="D30" s="180"/>
      <c r="E30" s="168"/>
      <c r="F30" s="139"/>
      <c r="G30" s="168"/>
      <c r="H30" s="139"/>
      <c r="I30" s="170"/>
      <c r="J30" s="139"/>
      <c r="K30" s="170"/>
      <c r="L30" s="139"/>
      <c r="M30" s="170"/>
      <c r="N30" s="139"/>
      <c r="O30" s="170"/>
      <c r="P30" s="139"/>
    </row>
    <row r="31" spans="2:16" s="7" customFormat="1" ht="15" customHeight="1" x14ac:dyDescent="0.2">
      <c r="B31" s="61" t="s">
        <v>179</v>
      </c>
      <c r="C31" s="180" t="s">
        <v>176</v>
      </c>
      <c r="D31" s="180"/>
      <c r="E31" s="168"/>
      <c r="F31" s="139"/>
      <c r="G31" s="168"/>
      <c r="H31" s="139"/>
      <c r="I31" s="170"/>
      <c r="J31" s="139"/>
      <c r="K31" s="170"/>
      <c r="L31" s="139"/>
      <c r="M31" s="170"/>
      <c r="N31" s="139"/>
      <c r="O31" s="170"/>
      <c r="P31" s="139"/>
    </row>
    <row r="32" spans="2:16" s="7" customFormat="1" ht="15" customHeight="1" x14ac:dyDescent="0.2">
      <c r="B32" s="61" t="s">
        <v>180</v>
      </c>
      <c r="C32" s="187" t="s">
        <v>177</v>
      </c>
      <c r="D32" s="188"/>
      <c r="E32" s="149">
        <f>SUM(E30:E31)</f>
        <v>0</v>
      </c>
      <c r="F32" s="151" t="str">
        <f>IF(ISERROR(100/E43*E32),"",100/E43*E32)</f>
        <v/>
      </c>
      <c r="G32" s="149">
        <f>SUM(G30:G31)</f>
        <v>0</v>
      </c>
      <c r="H32" s="151" t="str">
        <f>IF(ISERROR(100/G43*G32),"",100/G43*G32)</f>
        <v/>
      </c>
      <c r="I32" s="149">
        <f>SUM(I30:I31)</f>
        <v>0</v>
      </c>
      <c r="J32" s="151" t="str">
        <f>IF(ISERROR(100/I43*I32),"",100/I43*I32)</f>
        <v/>
      </c>
      <c r="K32" s="149">
        <f>SUM(K30:K31)</f>
        <v>0</v>
      </c>
      <c r="L32" s="151" t="str">
        <f>IF(ISERROR(100/K43*K32),"",100/K43*K32)</f>
        <v/>
      </c>
      <c r="M32" s="149">
        <f>SUM(M30:M31)</f>
        <v>0</v>
      </c>
      <c r="N32" s="151" t="str">
        <f>IF(ISERROR(100/M43*M32),"",100/M43*M32)</f>
        <v/>
      </c>
      <c r="O32" s="149">
        <f>SUM(O30:O31)</f>
        <v>0</v>
      </c>
      <c r="P32" s="151" t="str">
        <f>IF(ISERROR(100/O43*O32),"",100/O43*O32)</f>
        <v/>
      </c>
    </row>
    <row r="33" spans="2:16" s="7" customFormat="1" ht="15" customHeight="1" x14ac:dyDescent="0.2">
      <c r="B33" s="61" t="s">
        <v>182</v>
      </c>
      <c r="C33" s="183" t="s">
        <v>181</v>
      </c>
      <c r="D33" s="184"/>
      <c r="E33" s="168"/>
      <c r="F33" s="139"/>
      <c r="G33" s="168"/>
      <c r="H33" s="139"/>
      <c r="I33" s="170"/>
      <c r="J33" s="139"/>
      <c r="K33" s="170"/>
      <c r="L33" s="139"/>
      <c r="M33" s="170"/>
      <c r="N33" s="139"/>
      <c r="O33" s="170"/>
      <c r="P33" s="139"/>
    </row>
    <row r="34" spans="2:16" s="7" customFormat="1" ht="15" customHeight="1" x14ac:dyDescent="0.2">
      <c r="B34" s="61" t="s">
        <v>183</v>
      </c>
      <c r="C34" s="180" t="s">
        <v>184</v>
      </c>
      <c r="D34" s="180"/>
      <c r="E34" s="168"/>
      <c r="F34" s="139"/>
      <c r="G34" s="168"/>
      <c r="H34" s="139"/>
      <c r="I34" s="170"/>
      <c r="J34" s="139"/>
      <c r="K34" s="170"/>
      <c r="L34" s="139"/>
      <c r="M34" s="170"/>
      <c r="N34" s="139"/>
      <c r="O34" s="170"/>
      <c r="P34" s="139"/>
    </row>
    <row r="35" spans="2:16" s="7" customFormat="1" ht="15" customHeight="1" x14ac:dyDescent="0.2">
      <c r="B35" s="61" t="s">
        <v>395</v>
      </c>
      <c r="C35" s="185" t="s">
        <v>396</v>
      </c>
      <c r="D35" s="185"/>
      <c r="E35" s="169"/>
      <c r="F35" s="134"/>
      <c r="G35" s="169"/>
      <c r="H35" s="134"/>
      <c r="I35" s="169"/>
      <c r="J35" s="134"/>
      <c r="K35" s="169"/>
      <c r="L35" s="134"/>
      <c r="M35" s="169"/>
      <c r="N35" s="134"/>
      <c r="O35" s="169"/>
      <c r="P35" s="134"/>
    </row>
    <row r="36" spans="2:16" s="7" customFormat="1" ht="15" customHeight="1" x14ac:dyDescent="0.2">
      <c r="B36" s="61" t="s">
        <v>185</v>
      </c>
      <c r="C36" s="185" t="s">
        <v>186</v>
      </c>
      <c r="D36" s="185"/>
      <c r="E36" s="169"/>
      <c r="F36" s="134"/>
      <c r="G36" s="169"/>
      <c r="H36" s="134"/>
      <c r="I36" s="169"/>
      <c r="J36" s="134"/>
      <c r="K36" s="169"/>
      <c r="L36" s="134"/>
      <c r="M36" s="169"/>
      <c r="N36" s="134"/>
      <c r="O36" s="169"/>
      <c r="P36" s="134"/>
    </row>
    <row r="37" spans="2:16" s="7" customFormat="1" ht="15" customHeight="1" x14ac:dyDescent="0.2">
      <c r="B37" s="61" t="s">
        <v>397</v>
      </c>
      <c r="C37" s="185" t="s">
        <v>398</v>
      </c>
      <c r="D37" s="185"/>
      <c r="E37" s="169"/>
      <c r="F37" s="134"/>
      <c r="G37" s="169"/>
      <c r="H37" s="134"/>
      <c r="I37" s="169"/>
      <c r="J37" s="134"/>
      <c r="K37" s="169"/>
      <c r="L37" s="134"/>
      <c r="M37" s="169"/>
      <c r="N37" s="134"/>
      <c r="O37" s="169"/>
      <c r="P37" s="134"/>
    </row>
    <row r="38" spans="2:16" s="7" customFormat="1" ht="15" customHeight="1" x14ac:dyDescent="0.2">
      <c r="B38" s="61" t="s">
        <v>187</v>
      </c>
      <c r="C38" s="185" t="s">
        <v>188</v>
      </c>
      <c r="D38" s="185"/>
      <c r="E38" s="169"/>
      <c r="F38" s="134"/>
      <c r="G38" s="169"/>
      <c r="H38" s="134"/>
      <c r="I38" s="169"/>
      <c r="J38" s="134"/>
      <c r="K38" s="169"/>
      <c r="L38" s="134"/>
      <c r="M38" s="169"/>
      <c r="N38" s="134"/>
      <c r="O38" s="169"/>
      <c r="P38" s="134"/>
    </row>
    <row r="39" spans="2:16" s="7" customFormat="1" ht="15" customHeight="1" x14ac:dyDescent="0.2">
      <c r="B39" s="61" t="s">
        <v>189</v>
      </c>
      <c r="C39" s="179" t="s">
        <v>90</v>
      </c>
      <c r="D39" s="179"/>
      <c r="E39" s="150">
        <f>SUM(E35:E38)</f>
        <v>0</v>
      </c>
      <c r="F39" s="152" t="str">
        <f>IF(ISERROR(100/E43*E39),"",100/E43*E39)</f>
        <v/>
      </c>
      <c r="G39" s="150">
        <f>SUM(G35:G38)</f>
        <v>0</v>
      </c>
      <c r="H39" s="152" t="str">
        <f>IF(ISERROR(100/G43*G39),"",100/G43*G39)</f>
        <v/>
      </c>
      <c r="I39" s="150">
        <f>SUM(I35:I38)</f>
        <v>0</v>
      </c>
      <c r="J39" s="152" t="str">
        <f>IF(ISERROR(100/I43*I39),"",100/I43*I39)</f>
        <v/>
      </c>
      <c r="K39" s="150">
        <f>SUM(K35:K38)</f>
        <v>0</v>
      </c>
      <c r="L39" s="152" t="str">
        <f>IF(ISERROR(100/K43*K39),"",100/K43*K39)</f>
        <v/>
      </c>
      <c r="M39" s="150">
        <f>SUM(M35:M38)</f>
        <v>0</v>
      </c>
      <c r="N39" s="152" t="str">
        <f>IF(ISERROR(100/M43*M39),"",100/M43*M39)</f>
        <v/>
      </c>
      <c r="O39" s="150">
        <f>SUM(O35:O38)</f>
        <v>0</v>
      </c>
      <c r="P39" s="152" t="str">
        <f>IF(ISERROR(100/O43*O39),"",100/O43*O39)</f>
        <v/>
      </c>
    </row>
    <row r="40" spans="2:16" s="7" customFormat="1" ht="15" customHeight="1" x14ac:dyDescent="0.2">
      <c r="B40" s="61" t="s">
        <v>190</v>
      </c>
      <c r="C40" s="185" t="s">
        <v>91</v>
      </c>
      <c r="D40" s="185"/>
      <c r="E40" s="169"/>
      <c r="F40" s="134"/>
      <c r="G40" s="169"/>
      <c r="H40" s="134"/>
      <c r="I40" s="169"/>
      <c r="J40" s="134"/>
      <c r="K40" s="169"/>
      <c r="L40" s="134"/>
      <c r="M40" s="169"/>
      <c r="N40" s="134"/>
      <c r="O40" s="169"/>
      <c r="P40" s="134"/>
    </row>
    <row r="41" spans="2:16" s="7" customFormat="1" ht="15" customHeight="1" x14ac:dyDescent="0.2">
      <c r="B41" s="61" t="s">
        <v>191</v>
      </c>
      <c r="C41" s="185" t="s">
        <v>192</v>
      </c>
      <c r="D41" s="185"/>
      <c r="E41" s="169"/>
      <c r="F41" s="134"/>
      <c r="G41" s="169"/>
      <c r="H41" s="134"/>
      <c r="I41" s="169"/>
      <c r="J41" s="134"/>
      <c r="K41" s="169"/>
      <c r="L41" s="134"/>
      <c r="M41" s="169"/>
      <c r="N41" s="134"/>
      <c r="O41" s="169"/>
      <c r="P41" s="134"/>
    </row>
    <row r="42" spans="2:16" s="25" customFormat="1" ht="15" customHeight="1" x14ac:dyDescent="0.2">
      <c r="B42" s="118" t="s">
        <v>193</v>
      </c>
      <c r="C42" s="194" t="s">
        <v>92</v>
      </c>
      <c r="D42" s="194"/>
      <c r="E42" s="73">
        <f>SUM(E39:E41,E32:E34)</f>
        <v>0</v>
      </c>
      <c r="F42" s="155" t="str">
        <f>IF(ISERROR(100/E43*E42),"",100/E43*E42)</f>
        <v/>
      </c>
      <c r="G42" s="73">
        <f>SUM(G39:G41,G32:G34)</f>
        <v>0</v>
      </c>
      <c r="H42" s="155" t="str">
        <f>IF(ISERROR(100/G43*G42),"",100/G43*G42)</f>
        <v/>
      </c>
      <c r="I42" s="73">
        <f>SUM(I39:I41,I32:I34)</f>
        <v>0</v>
      </c>
      <c r="J42" s="155" t="str">
        <f>IF(ISERROR(100/I43*I42),"",100/I43*I42)</f>
        <v/>
      </c>
      <c r="K42" s="73">
        <f>SUM(K39:K41,K32:K34)</f>
        <v>0</v>
      </c>
      <c r="L42" s="155" t="str">
        <f>IF(ISERROR(100/K43*K42),"",100/K43*K42)</f>
        <v/>
      </c>
      <c r="M42" s="73">
        <f>SUM(M39:M41,M32:M34)</f>
        <v>0</v>
      </c>
      <c r="N42" s="155" t="str">
        <f>IF(ISERROR(100/M43*M42),"",100/M43*M42)</f>
        <v/>
      </c>
      <c r="O42" s="73">
        <f>SUM(O39:O41,O32:O34)</f>
        <v>0</v>
      </c>
      <c r="P42" s="155" t="str">
        <f>IF(ISERROR(100/O43*O42),"",100/O43*O42)</f>
        <v/>
      </c>
    </row>
    <row r="43" spans="2:16" s="29" customFormat="1" ht="15" customHeight="1" thickBot="1" x14ac:dyDescent="0.25">
      <c r="B43" s="16" t="s">
        <v>194</v>
      </c>
      <c r="C43" s="195" t="s">
        <v>93</v>
      </c>
      <c r="D43" s="196"/>
      <c r="E43" s="107">
        <f>E27+E42</f>
        <v>0</v>
      </c>
      <c r="F43" s="156" t="str">
        <f>IF(ISERROR(F27+F42),"",F27+F42)</f>
        <v/>
      </c>
      <c r="G43" s="107">
        <f>G27+G42</f>
        <v>0</v>
      </c>
      <c r="H43" s="135" t="str">
        <f>IF(ISERROR(H27+H42),"",H27+H42)</f>
        <v/>
      </c>
      <c r="I43" s="107">
        <f>I27+I42</f>
        <v>0</v>
      </c>
      <c r="J43" s="156" t="str">
        <f>IF(ISERROR(J27+J42),"",J27+J42)</f>
        <v/>
      </c>
      <c r="K43" s="107">
        <f>K27+K42</f>
        <v>0</v>
      </c>
      <c r="L43" s="156" t="str">
        <f>IF(ISERROR(L27+L42),"",L27+L42)</f>
        <v/>
      </c>
      <c r="M43" s="107">
        <f>M27+M42</f>
        <v>0</v>
      </c>
      <c r="N43" s="156" t="str">
        <f>IF(ISERROR(N27+N42),"",N27+N42)</f>
        <v/>
      </c>
      <c r="O43" s="107">
        <f>O27+O42</f>
        <v>0</v>
      </c>
      <c r="P43" s="156" t="str">
        <f>IF(ISERROR(P27+P42),"",P27+P42)</f>
        <v/>
      </c>
    </row>
    <row r="44" spans="2:16" s="29" customFormat="1" ht="15" customHeight="1" x14ac:dyDescent="0.2">
      <c r="C44" s="26"/>
      <c r="D44" s="26"/>
      <c r="E44" s="27"/>
      <c r="F44" s="136"/>
      <c r="G44" s="28"/>
      <c r="H44" s="136"/>
      <c r="I44" s="28"/>
      <c r="J44" s="136"/>
      <c r="K44" s="28"/>
      <c r="L44" s="136"/>
      <c r="M44" s="28"/>
      <c r="N44" s="136"/>
      <c r="O44" s="28"/>
      <c r="P44" s="136"/>
    </row>
    <row r="45" spans="2:16" s="29" customFormat="1" ht="15" customHeight="1" x14ac:dyDescent="0.2">
      <c r="C45" s="198" t="s">
        <v>100</v>
      </c>
      <c r="D45" s="199"/>
      <c r="E45" s="32" t="str">
        <f>E8</f>
        <v>Eröffnungsbilanz</v>
      </c>
      <c r="F45" s="130" t="s">
        <v>83</v>
      </c>
      <c r="G45" s="34" t="str">
        <f>G8</f>
        <v>Planjahr 1</v>
      </c>
      <c r="H45" s="130" t="s">
        <v>83</v>
      </c>
      <c r="I45" s="34" t="str">
        <f>I8</f>
        <v>Planjahr 2</v>
      </c>
      <c r="J45" s="130" t="s">
        <v>83</v>
      </c>
      <c r="K45" s="34" t="str">
        <f>K8</f>
        <v>Planjahr 3</v>
      </c>
      <c r="L45" s="130" t="s">
        <v>83</v>
      </c>
      <c r="M45" s="34" t="str">
        <f>M8</f>
        <v>Planjahr 4</v>
      </c>
      <c r="N45" s="130" t="s">
        <v>83</v>
      </c>
      <c r="O45" s="34" t="str">
        <f>O8</f>
        <v>Planjahr 5</v>
      </c>
      <c r="P45" s="130" t="s">
        <v>83</v>
      </c>
    </row>
    <row r="46" spans="2:16" s="12" customFormat="1" ht="15" customHeight="1" x14ac:dyDescent="0.2">
      <c r="C46" s="192" t="s">
        <v>94</v>
      </c>
      <c r="D46" s="192"/>
      <c r="E46" s="192"/>
      <c r="F46" s="192"/>
      <c r="G46" s="192"/>
      <c r="H46" s="192"/>
      <c r="I46" s="192"/>
      <c r="J46" s="192"/>
      <c r="K46" s="192"/>
      <c r="L46" s="192"/>
      <c r="M46" s="192"/>
      <c r="N46" s="192"/>
      <c r="O46" s="192"/>
      <c r="P46" s="192"/>
    </row>
    <row r="47" spans="2:16" s="7" customFormat="1" ht="15" customHeight="1" x14ac:dyDescent="0.2">
      <c r="B47" s="61" t="s">
        <v>196</v>
      </c>
      <c r="C47" s="180" t="s">
        <v>195</v>
      </c>
      <c r="D47" s="181"/>
      <c r="E47" s="161"/>
      <c r="F47" s="157" t="str">
        <f>IF(ISERROR(100/E84*E47),"",100/E84*E47)</f>
        <v/>
      </c>
      <c r="G47" s="161"/>
      <c r="H47" s="157" t="str">
        <f>IF(ISERROR(100/G84*G47),"",100/G84*G47)</f>
        <v/>
      </c>
      <c r="I47" s="164"/>
      <c r="J47" s="157" t="str">
        <f>IF(ISERROR(100/I84*I47),"",100/I84*I47)</f>
        <v/>
      </c>
      <c r="K47" s="164"/>
      <c r="L47" s="157" t="str">
        <f>IF(ISERROR(100/K84*K47),"",100/K84*K47)</f>
        <v/>
      </c>
      <c r="M47" s="164"/>
      <c r="N47" s="157" t="str">
        <f>IF(ISERROR(100/M84*M47),"",100/M84*M47)</f>
        <v/>
      </c>
      <c r="O47" s="170"/>
      <c r="P47" s="157" t="str">
        <f>IF(ISERROR(100/O84*O47),"",100/O84*O47)</f>
        <v/>
      </c>
    </row>
    <row r="48" spans="2:16" s="7" customFormat="1" ht="15" customHeight="1" x14ac:dyDescent="0.2">
      <c r="B48" s="61" t="s">
        <v>399</v>
      </c>
      <c r="C48" s="180" t="s">
        <v>401</v>
      </c>
      <c r="D48" s="181"/>
      <c r="E48" s="161"/>
      <c r="F48" s="141"/>
      <c r="G48" s="161"/>
      <c r="H48" s="141"/>
      <c r="I48" s="164"/>
      <c r="J48" s="141"/>
      <c r="K48" s="164"/>
      <c r="L48" s="141"/>
      <c r="M48" s="164"/>
      <c r="N48" s="141"/>
      <c r="O48" s="164"/>
      <c r="P48" s="141"/>
    </row>
    <row r="49" spans="2:16" s="7" customFormat="1" ht="15" customHeight="1" x14ac:dyDescent="0.2">
      <c r="B49" s="61" t="s">
        <v>400</v>
      </c>
      <c r="C49" s="180" t="s">
        <v>402</v>
      </c>
      <c r="D49" s="181"/>
      <c r="E49" s="161"/>
      <c r="F49" s="141"/>
      <c r="G49" s="161"/>
      <c r="H49" s="141"/>
      <c r="I49" s="164"/>
      <c r="J49" s="141"/>
      <c r="K49" s="164"/>
      <c r="L49" s="141"/>
      <c r="M49" s="164"/>
      <c r="N49" s="141"/>
      <c r="O49" s="164"/>
      <c r="P49" s="141"/>
    </row>
    <row r="50" spans="2:16" s="7" customFormat="1" ht="15" customHeight="1" x14ac:dyDescent="0.2">
      <c r="B50" s="61" t="s">
        <v>204</v>
      </c>
      <c r="C50" s="193" t="s">
        <v>197</v>
      </c>
      <c r="D50" s="193"/>
      <c r="E50" s="149">
        <f>SUM(E48:E49)</f>
        <v>0</v>
      </c>
      <c r="F50" s="151" t="str">
        <f>IF(ISERROR(100/E84*E50),"",100/E84*E50)</f>
        <v/>
      </c>
      <c r="G50" s="149">
        <f>SUM(G48:G49)</f>
        <v>0</v>
      </c>
      <c r="H50" s="151" t="str">
        <f>IF(ISERROR(100/G84*G50),"",100/G84*G50)</f>
        <v/>
      </c>
      <c r="I50" s="149">
        <f>SUM(I48:I49)</f>
        <v>0</v>
      </c>
      <c r="J50" s="151" t="str">
        <f>IF(ISERROR(100/I84*I50),"",100/I84*I50)</f>
        <v/>
      </c>
      <c r="K50" s="149">
        <f>SUM(K48:K49)</f>
        <v>0</v>
      </c>
      <c r="L50" s="151" t="str">
        <f>IF(ISERROR(100/K84*K50),"",100/K84*K50)</f>
        <v/>
      </c>
      <c r="M50" s="149">
        <f>SUM(M48:M49)</f>
        <v>0</v>
      </c>
      <c r="N50" s="151" t="str">
        <f>IF(ISERROR(100/M84*M50),"",100/M84*M50)</f>
        <v/>
      </c>
      <c r="O50" s="149">
        <f>SUM(O48:O49)</f>
        <v>0</v>
      </c>
      <c r="P50" s="151" t="str">
        <f>IF(ISERROR(100/O84*O50),"",100/O84*O50)</f>
        <v/>
      </c>
    </row>
    <row r="51" spans="2:16" s="7" customFormat="1" ht="15" customHeight="1" x14ac:dyDescent="0.2">
      <c r="B51" s="61" t="s">
        <v>403</v>
      </c>
      <c r="C51" s="180" t="s">
        <v>394</v>
      </c>
      <c r="D51" s="181"/>
      <c r="E51" s="161"/>
      <c r="F51" s="141"/>
      <c r="G51" s="161"/>
      <c r="H51" s="141"/>
      <c r="I51" s="164"/>
      <c r="J51" s="141"/>
      <c r="K51" s="164"/>
      <c r="L51" s="141"/>
      <c r="M51" s="164"/>
      <c r="N51" s="141"/>
      <c r="O51" s="164"/>
      <c r="P51" s="141"/>
    </row>
    <row r="52" spans="2:16" s="7" customFormat="1" ht="15" customHeight="1" x14ac:dyDescent="0.2">
      <c r="B52" s="61" t="s">
        <v>205</v>
      </c>
      <c r="C52" s="180" t="s">
        <v>159</v>
      </c>
      <c r="D52" s="181"/>
      <c r="E52" s="161"/>
      <c r="F52" s="141"/>
      <c r="G52" s="161"/>
      <c r="H52" s="141"/>
      <c r="I52" s="164"/>
      <c r="J52" s="141"/>
      <c r="K52" s="164"/>
      <c r="L52" s="141"/>
      <c r="M52" s="164"/>
      <c r="N52" s="141"/>
      <c r="O52" s="164"/>
      <c r="P52" s="141"/>
    </row>
    <row r="53" spans="2:16" s="7" customFormat="1" ht="15" customHeight="1" x14ac:dyDescent="0.2">
      <c r="B53" s="61" t="s">
        <v>404</v>
      </c>
      <c r="C53" s="180" t="s">
        <v>405</v>
      </c>
      <c r="D53" s="181"/>
      <c r="E53" s="161"/>
      <c r="F53" s="141"/>
      <c r="G53" s="161"/>
      <c r="H53" s="141"/>
      <c r="I53" s="164"/>
      <c r="J53" s="141"/>
      <c r="K53" s="164"/>
      <c r="L53" s="141"/>
      <c r="M53" s="164"/>
      <c r="N53" s="141"/>
      <c r="O53" s="164"/>
      <c r="P53" s="141"/>
    </row>
    <row r="54" spans="2:16" s="7" customFormat="1" ht="15" customHeight="1" x14ac:dyDescent="0.2">
      <c r="B54" s="61" t="s">
        <v>206</v>
      </c>
      <c r="C54" s="180" t="s">
        <v>198</v>
      </c>
      <c r="D54" s="181"/>
      <c r="E54" s="161"/>
      <c r="F54" s="141"/>
      <c r="G54" s="161"/>
      <c r="H54" s="141"/>
      <c r="I54" s="164"/>
      <c r="J54" s="141"/>
      <c r="K54" s="164"/>
      <c r="L54" s="141"/>
      <c r="M54" s="164"/>
      <c r="N54" s="141"/>
      <c r="O54" s="164"/>
      <c r="P54" s="141"/>
    </row>
    <row r="55" spans="2:16" s="7" customFormat="1" ht="15" customHeight="1" x14ac:dyDescent="0.2">
      <c r="B55" s="61" t="s">
        <v>207</v>
      </c>
      <c r="C55" s="180" t="s">
        <v>199</v>
      </c>
      <c r="D55" s="181"/>
      <c r="E55" s="161"/>
      <c r="F55" s="141"/>
      <c r="G55" s="161"/>
      <c r="H55" s="141"/>
      <c r="I55" s="164"/>
      <c r="J55" s="141"/>
      <c r="K55" s="164"/>
      <c r="L55" s="141"/>
      <c r="M55" s="164"/>
      <c r="N55" s="141"/>
      <c r="O55" s="164"/>
      <c r="P55" s="141"/>
    </row>
    <row r="56" spans="2:16" s="7" customFormat="1" ht="15" customHeight="1" x14ac:dyDescent="0.2">
      <c r="B56" s="61" t="s">
        <v>208</v>
      </c>
      <c r="C56" s="180" t="s">
        <v>200</v>
      </c>
      <c r="D56" s="181"/>
      <c r="E56" s="161"/>
      <c r="F56" s="141"/>
      <c r="G56" s="161"/>
      <c r="H56" s="141"/>
      <c r="I56" s="164"/>
      <c r="J56" s="141"/>
      <c r="K56" s="164"/>
      <c r="L56" s="141"/>
      <c r="M56" s="164"/>
      <c r="N56" s="141"/>
      <c r="O56" s="164"/>
      <c r="P56" s="141"/>
    </row>
    <row r="57" spans="2:16" s="7" customFormat="1" ht="15" customHeight="1" x14ac:dyDescent="0.2">
      <c r="B57" s="61" t="s">
        <v>209</v>
      </c>
      <c r="C57" s="193" t="s">
        <v>201</v>
      </c>
      <c r="D57" s="193"/>
      <c r="E57" s="149">
        <f>SUM(E51:E56)</f>
        <v>0</v>
      </c>
      <c r="F57" s="151" t="str">
        <f>IF(ISERROR(100/E84*E57),"",100/E84*E57)</f>
        <v/>
      </c>
      <c r="G57" s="149">
        <f>SUM(G51:G56)</f>
        <v>0</v>
      </c>
      <c r="H57" s="151" t="str">
        <f>IF(ISERROR(100/G84*G57),"",100/G84*G57)</f>
        <v/>
      </c>
      <c r="I57" s="149">
        <f>SUM(I51:I56)</f>
        <v>0</v>
      </c>
      <c r="J57" s="151" t="str">
        <f>IF(ISERROR(100/I84*I57),"",100/I84*I57)</f>
        <v/>
      </c>
      <c r="K57" s="149">
        <f>SUM(K51:K56)</f>
        <v>0</v>
      </c>
      <c r="L57" s="151" t="str">
        <f>IF(ISERROR(100/K84*K57),"",100/K84*K57)</f>
        <v/>
      </c>
      <c r="M57" s="149">
        <f>SUM(M51:M56)</f>
        <v>0</v>
      </c>
      <c r="N57" s="151" t="str">
        <f>IF(ISERROR(100/M84*M57),"",100/M84*M57)</f>
        <v/>
      </c>
      <c r="O57" s="149">
        <f>SUM(O51:O56)</f>
        <v>0</v>
      </c>
      <c r="P57" s="151" t="str">
        <f>IF(ISERROR(100/O84*O57),"",100/O84*O57)</f>
        <v/>
      </c>
    </row>
    <row r="58" spans="2:16" s="7" customFormat="1" ht="15" customHeight="1" x14ac:dyDescent="0.2">
      <c r="B58" s="61" t="s">
        <v>210</v>
      </c>
      <c r="C58" s="180" t="s">
        <v>202</v>
      </c>
      <c r="D58" s="181"/>
      <c r="E58" s="161"/>
      <c r="F58" s="157" t="str">
        <f>IF(ISERROR(100/E84*E58),"",100/E84*E58)</f>
        <v/>
      </c>
      <c r="G58" s="161"/>
      <c r="H58" s="157" t="str">
        <f>IF(ISERROR(100/G84*G58),"",100/G84*G58)</f>
        <v/>
      </c>
      <c r="I58" s="164"/>
      <c r="J58" s="157" t="str">
        <f>IF(ISERROR(100/I84*I58),"",100/I84*I58)</f>
        <v/>
      </c>
      <c r="K58" s="164"/>
      <c r="L58" s="157" t="str">
        <f>IF(ISERROR(100/K84*K58),"",100/K84*K58)</f>
        <v/>
      </c>
      <c r="M58" s="164"/>
      <c r="N58" s="157" t="str">
        <f>IF(ISERROR(100/M84*M58),"",100/M84*M58)</f>
        <v/>
      </c>
      <c r="O58" s="164"/>
      <c r="P58" s="157" t="str">
        <f>IF(ISERROR(100/O84*O58),"",100/O84*O58)</f>
        <v/>
      </c>
    </row>
    <row r="59" spans="2:16" s="7" customFormat="1" ht="15" customHeight="1" x14ac:dyDescent="0.2">
      <c r="B59" s="61" t="s">
        <v>308</v>
      </c>
      <c r="C59" s="180" t="s">
        <v>203</v>
      </c>
      <c r="D59" s="181"/>
      <c r="E59" s="161"/>
      <c r="F59" s="157" t="str">
        <f>IF(ISERROR(100/E84*E59),"",100/E84*E59)</f>
        <v/>
      </c>
      <c r="G59" s="161"/>
      <c r="H59" s="157" t="str">
        <f>IF(ISERROR(100/G84*G59),"",100/G84*G59)</f>
        <v/>
      </c>
      <c r="I59" s="164"/>
      <c r="J59" s="157" t="str">
        <f>IF(ISERROR(100/I84*I59),"",100/I84*I59)</f>
        <v/>
      </c>
      <c r="K59" s="164"/>
      <c r="L59" s="157" t="str">
        <f>IF(ISERROR(100/K84*K59),"",100/K84*K59)</f>
        <v/>
      </c>
      <c r="M59" s="164"/>
      <c r="N59" s="157" t="str">
        <f>IF(ISERROR(100/M84*M59),"",100/M84*M59)</f>
        <v/>
      </c>
      <c r="O59" s="164"/>
      <c r="P59" s="157" t="str">
        <f>IF(ISERROR(100/O84*O59),"",100/O84*O59)</f>
        <v/>
      </c>
    </row>
    <row r="60" spans="2:16" s="25" customFormat="1" ht="15" customHeight="1" x14ac:dyDescent="0.2">
      <c r="B60" s="118" t="s">
        <v>212</v>
      </c>
      <c r="C60" s="200" t="s">
        <v>95</v>
      </c>
      <c r="D60" s="194"/>
      <c r="E60" s="73">
        <f>SUM(E58:E59,E57,E50,E47)</f>
        <v>0</v>
      </c>
      <c r="F60" s="155" t="str">
        <f>IF(ISERROR(100/E84*E60),"",100/E84*E60)</f>
        <v/>
      </c>
      <c r="G60" s="73">
        <f>SUM(G58:G59,G57,G50,G47)</f>
        <v>0</v>
      </c>
      <c r="H60" s="155" t="str">
        <f>IF(ISERROR(100/G84*G60),"",100/G84*G60)</f>
        <v/>
      </c>
      <c r="I60" s="73">
        <f>SUM(I58:I59,I57,I50,I47)</f>
        <v>0</v>
      </c>
      <c r="J60" s="155" t="str">
        <f>IF(ISERROR(100/I84*I60),"",100/I84*I60)</f>
        <v/>
      </c>
      <c r="K60" s="73">
        <f>SUM(K58:K59,K57,K50,K47)</f>
        <v>0</v>
      </c>
      <c r="L60" s="155" t="str">
        <f>IF(ISERROR(100/K84*K60),"",100/K84*K60)</f>
        <v/>
      </c>
      <c r="M60" s="73">
        <f>SUM(M58:M59,M57,M50,M47)</f>
        <v>0</v>
      </c>
      <c r="N60" s="155" t="str">
        <f>IF(ISERROR(100/M84*M60),"",100/M84*M60)</f>
        <v/>
      </c>
      <c r="O60" s="73">
        <f>SUM(O58:O59,O57,O50,O47)</f>
        <v>0</v>
      </c>
      <c r="P60" s="155" t="str">
        <f>IF(ISERROR(100/O84*O60),"",100/O84*O60)</f>
        <v/>
      </c>
    </row>
    <row r="61" spans="2:16" s="30" customFormat="1" ht="15" customHeight="1" x14ac:dyDescent="0.2">
      <c r="C61" s="190"/>
      <c r="D61" s="190"/>
      <c r="E61" s="26"/>
      <c r="F61" s="137"/>
      <c r="G61" s="26"/>
      <c r="H61" s="137"/>
      <c r="I61" s="26"/>
      <c r="J61" s="137"/>
      <c r="K61" s="26"/>
      <c r="L61" s="137"/>
      <c r="M61" s="26"/>
      <c r="N61" s="137"/>
      <c r="O61" s="26"/>
      <c r="P61" s="137"/>
    </row>
    <row r="62" spans="2:16" s="12" customFormat="1" ht="15" customHeight="1" x14ac:dyDescent="0.2">
      <c r="C62" s="186" t="s">
        <v>96</v>
      </c>
      <c r="D62" s="186"/>
      <c r="E62" s="186"/>
      <c r="F62" s="186"/>
      <c r="G62" s="186"/>
      <c r="H62" s="186"/>
      <c r="I62" s="186"/>
      <c r="J62" s="186"/>
      <c r="K62" s="186"/>
      <c r="L62" s="186"/>
      <c r="M62" s="186"/>
      <c r="N62" s="186"/>
      <c r="O62" s="186"/>
      <c r="P62" s="186"/>
    </row>
    <row r="63" spans="2:16" s="7" customFormat="1" ht="15" customHeight="1" x14ac:dyDescent="0.2">
      <c r="B63" s="61" t="s">
        <v>213</v>
      </c>
      <c r="C63" s="180" t="s">
        <v>214</v>
      </c>
      <c r="D63" s="181"/>
      <c r="E63" s="161"/>
      <c r="F63" s="142"/>
      <c r="G63" s="161"/>
      <c r="H63" s="142"/>
      <c r="I63" s="164"/>
      <c r="J63" s="142"/>
      <c r="K63" s="171"/>
      <c r="L63" s="142"/>
      <c r="M63" s="171"/>
      <c r="N63" s="142"/>
      <c r="O63" s="171"/>
      <c r="P63" s="142"/>
    </row>
    <row r="64" spans="2:16" s="7" customFormat="1" ht="15" customHeight="1" x14ac:dyDescent="0.2">
      <c r="B64" s="61" t="s">
        <v>215</v>
      </c>
      <c r="C64" s="180" t="s">
        <v>216</v>
      </c>
      <c r="D64" s="181"/>
      <c r="E64" s="161"/>
      <c r="F64" s="142"/>
      <c r="G64" s="161"/>
      <c r="H64" s="142"/>
      <c r="I64" s="164"/>
      <c r="J64" s="142"/>
      <c r="K64" s="171"/>
      <c r="L64" s="142"/>
      <c r="M64" s="171"/>
      <c r="N64" s="142"/>
      <c r="O64" s="171"/>
      <c r="P64" s="142"/>
    </row>
    <row r="65" spans="2:16" s="7" customFormat="1" ht="15" customHeight="1" x14ac:dyDescent="0.2">
      <c r="B65" s="61" t="s">
        <v>217</v>
      </c>
      <c r="C65" s="193" t="s">
        <v>331</v>
      </c>
      <c r="D65" s="193"/>
      <c r="E65" s="149">
        <f>SUM(E63:E64)</f>
        <v>0</v>
      </c>
      <c r="F65" s="151" t="str">
        <f>IF(ISERROR(100/E84*E65),"",100/E84*E65)</f>
        <v/>
      </c>
      <c r="G65" s="149">
        <f>SUM(G63:G64)</f>
        <v>0</v>
      </c>
      <c r="H65" s="151" t="str">
        <f>IF(ISERROR(100/G84*G65),"",100/G84*G65)</f>
        <v/>
      </c>
      <c r="I65" s="149">
        <f>SUM(I63:I64)</f>
        <v>0</v>
      </c>
      <c r="J65" s="151" t="str">
        <f>IF(ISERROR(100/I84*I65),"",100/I84*I65)</f>
        <v/>
      </c>
      <c r="K65" s="149">
        <f>SUM(K63:K64)</f>
        <v>0</v>
      </c>
      <c r="L65" s="151" t="str">
        <f>IF(ISERROR(100/K84*K65),"",100/K84*K65)</f>
        <v/>
      </c>
      <c r="M65" s="149">
        <f>SUM(M63:M64)</f>
        <v>0</v>
      </c>
      <c r="N65" s="151" t="str">
        <f>IF(ISERROR(100/M84*M65),"",100/M84*M65)</f>
        <v/>
      </c>
      <c r="O65" s="149">
        <f>SUM(O63:O64)</f>
        <v>0</v>
      </c>
      <c r="P65" s="151" t="str">
        <f>IF(ISERROR(100/O84*O65),"",100/O84*O65)</f>
        <v/>
      </c>
    </row>
    <row r="66" spans="2:16" s="7" customFormat="1" ht="15" customHeight="1" x14ac:dyDescent="0.2">
      <c r="B66" s="61" t="s">
        <v>406</v>
      </c>
      <c r="C66" s="180" t="s">
        <v>407</v>
      </c>
      <c r="D66" s="181"/>
      <c r="E66" s="161"/>
      <c r="F66" s="142"/>
      <c r="G66" s="161"/>
      <c r="H66" s="142"/>
      <c r="I66" s="164"/>
      <c r="J66" s="142"/>
      <c r="K66" s="171"/>
      <c r="L66" s="142"/>
      <c r="M66" s="171"/>
      <c r="N66" s="142"/>
      <c r="O66" s="171"/>
      <c r="P66" s="142"/>
    </row>
    <row r="67" spans="2:16" s="7" customFormat="1" ht="15" customHeight="1" x14ac:dyDescent="0.2">
      <c r="B67" s="61" t="s">
        <v>218</v>
      </c>
      <c r="C67" s="180" t="s">
        <v>219</v>
      </c>
      <c r="D67" s="181"/>
      <c r="E67" s="161"/>
      <c r="F67" s="142"/>
      <c r="G67" s="161"/>
      <c r="H67" s="142"/>
      <c r="I67" s="164"/>
      <c r="J67" s="142"/>
      <c r="K67" s="171"/>
      <c r="L67" s="142"/>
      <c r="M67" s="171"/>
      <c r="N67" s="142"/>
      <c r="O67" s="171"/>
      <c r="P67" s="142"/>
    </row>
    <row r="68" spans="2:16" s="7" customFormat="1" ht="15" customHeight="1" x14ac:dyDescent="0.2">
      <c r="B68" s="61" t="s">
        <v>408</v>
      </c>
      <c r="C68" s="180" t="s">
        <v>409</v>
      </c>
      <c r="D68" s="181"/>
      <c r="E68" s="161"/>
      <c r="F68" s="142"/>
      <c r="G68" s="161"/>
      <c r="H68" s="142"/>
      <c r="I68" s="164"/>
      <c r="J68" s="142"/>
      <c r="K68" s="171"/>
      <c r="L68" s="142"/>
      <c r="M68" s="171"/>
      <c r="N68" s="142"/>
      <c r="O68" s="171"/>
      <c r="P68" s="142"/>
    </row>
    <row r="69" spans="2:16" s="7" customFormat="1" ht="15" customHeight="1" x14ac:dyDescent="0.2">
      <c r="B69" s="61" t="s">
        <v>220</v>
      </c>
      <c r="C69" s="180" t="s">
        <v>221</v>
      </c>
      <c r="D69" s="181"/>
      <c r="E69" s="161"/>
      <c r="F69" s="142"/>
      <c r="G69" s="161"/>
      <c r="H69" s="142"/>
      <c r="I69" s="164"/>
      <c r="J69" s="142"/>
      <c r="K69" s="171"/>
      <c r="L69" s="142"/>
      <c r="M69" s="171"/>
      <c r="N69" s="142"/>
      <c r="O69" s="171"/>
      <c r="P69" s="142"/>
    </row>
    <row r="70" spans="2:16" s="7" customFormat="1" ht="15" customHeight="1" x14ac:dyDescent="0.2">
      <c r="B70" s="61" t="s">
        <v>211</v>
      </c>
      <c r="C70" s="180" t="s">
        <v>222</v>
      </c>
      <c r="D70" s="181"/>
      <c r="E70" s="161"/>
      <c r="F70" s="142"/>
      <c r="G70" s="161"/>
      <c r="H70" s="142"/>
      <c r="I70" s="164"/>
      <c r="J70" s="142"/>
      <c r="K70" s="171"/>
      <c r="L70" s="142"/>
      <c r="M70" s="171"/>
      <c r="N70" s="142"/>
      <c r="O70" s="171"/>
      <c r="P70" s="142"/>
    </row>
    <row r="71" spans="2:16" s="7" customFormat="1" ht="15" customHeight="1" x14ac:dyDescent="0.2">
      <c r="B71" s="61" t="s">
        <v>223</v>
      </c>
      <c r="C71" s="193" t="s">
        <v>224</v>
      </c>
      <c r="D71" s="193"/>
      <c r="E71" s="149">
        <f>SUM(E66:E70)</f>
        <v>0</v>
      </c>
      <c r="F71" s="151" t="str">
        <f>IF(ISERROR(100/E84*E71),"",100/E84*E71)</f>
        <v/>
      </c>
      <c r="G71" s="149">
        <f>SUM(G66:G70)</f>
        <v>0</v>
      </c>
      <c r="H71" s="151" t="str">
        <f>IF(ISERROR(100/G84*G71),"",100/G84*G71)</f>
        <v/>
      </c>
      <c r="I71" s="149">
        <f>SUM(I66:I70)</f>
        <v>0</v>
      </c>
      <c r="J71" s="151" t="str">
        <f>IF(ISERROR(100/I84*I71),"",100/I84*I71)</f>
        <v/>
      </c>
      <c r="K71" s="149">
        <f>SUM(K66:K70)</f>
        <v>0</v>
      </c>
      <c r="L71" s="151" t="str">
        <f>IF(ISERROR(100/K84*K71),"",100/K84*K71)</f>
        <v/>
      </c>
      <c r="M71" s="149">
        <f>SUM(M66:M70)</f>
        <v>0</v>
      </c>
      <c r="N71" s="151" t="str">
        <f>IF(ISERROR(100/M84*M71),"",100/M84*M71)</f>
        <v/>
      </c>
      <c r="O71" s="149">
        <f>SUM(O66:O70)</f>
        <v>0</v>
      </c>
      <c r="P71" s="151" t="str">
        <f>IF(ISERROR(100/O84*O71),"",100/O84*O71)</f>
        <v/>
      </c>
    </row>
    <row r="72" spans="2:16" s="7" customFormat="1" ht="15" customHeight="1" x14ac:dyDescent="0.2">
      <c r="B72" s="61" t="s">
        <v>226</v>
      </c>
      <c r="C72" s="180" t="s">
        <v>225</v>
      </c>
      <c r="D72" s="181"/>
      <c r="E72" s="161"/>
      <c r="F72" s="158" t="str">
        <f>IF(ISERROR(100/E84*E72),"",100/E84*E72)</f>
        <v/>
      </c>
      <c r="G72" s="161"/>
      <c r="H72" s="158" t="str">
        <f>IF(ISERROR(100/G84*G72),"",100/G84*G72)</f>
        <v/>
      </c>
      <c r="I72" s="164"/>
      <c r="J72" s="158" t="str">
        <f>IF(ISERROR(100/I84*I72),"",100/I84*I72)</f>
        <v/>
      </c>
      <c r="K72" s="171"/>
      <c r="L72" s="158" t="str">
        <f>IF(ISERROR(100/K84*K72),"",100/K84*K72)</f>
        <v/>
      </c>
      <c r="M72" s="171"/>
      <c r="N72" s="158" t="str">
        <f>IF(ISERROR(100/M84*M72),"",100/M84*M72)</f>
        <v/>
      </c>
      <c r="O72" s="171"/>
      <c r="P72" s="158" t="str">
        <f>IF(ISERROR(100/O84*O72),"",100/O84*O72)</f>
        <v/>
      </c>
    </row>
    <row r="73" spans="2:16" s="25" customFormat="1" ht="15" customHeight="1" x14ac:dyDescent="0.2">
      <c r="B73" s="118" t="s">
        <v>227</v>
      </c>
      <c r="C73" s="200" t="s">
        <v>97</v>
      </c>
      <c r="D73" s="194"/>
      <c r="E73" s="73">
        <f>SUM(E71:E72,E65)</f>
        <v>0</v>
      </c>
      <c r="F73" s="155" t="str">
        <f>IF(ISERROR(100/E84*E73),"",100/E84*E73)</f>
        <v/>
      </c>
      <c r="G73" s="73">
        <f>SUM(G71:G72,G65)</f>
        <v>0</v>
      </c>
      <c r="H73" s="155" t="str">
        <f>IF(ISERROR(100/G84*G73),"",100/G84*G73)</f>
        <v/>
      </c>
      <c r="I73" s="73">
        <f>SUM(I71:I72,I65)</f>
        <v>0</v>
      </c>
      <c r="J73" s="155" t="str">
        <f>IF(ISERROR(100/I84*I73),"",100/I84*I73)</f>
        <v/>
      </c>
      <c r="K73" s="173">
        <f>SUM(K71:K72,K65)</f>
        <v>0</v>
      </c>
      <c r="L73" s="155" t="str">
        <f>IF(ISERROR(100/K84*K73),"",100/K84*K73)</f>
        <v/>
      </c>
      <c r="M73" s="73">
        <f>SUM(M71:M72,M65)</f>
        <v>0</v>
      </c>
      <c r="N73" s="155" t="str">
        <f>IF(ISERROR(100/M84*M73),"",100/M84*M73)</f>
        <v/>
      </c>
      <c r="O73" s="73">
        <f>SUM(O71:O72,O65)</f>
        <v>0</v>
      </c>
      <c r="P73" s="155" t="str">
        <f>IF(ISERROR(100/O84*O73),"",100/O84*O73)</f>
        <v/>
      </c>
    </row>
    <row r="74" spans="2:16" s="25" customFormat="1" ht="15" customHeight="1" x14ac:dyDescent="0.2">
      <c r="B74" s="118" t="s">
        <v>410</v>
      </c>
      <c r="C74" s="125" t="s">
        <v>411</v>
      </c>
      <c r="D74" s="125"/>
      <c r="E74" s="148">
        <f>SUM(E73,E60)</f>
        <v>0</v>
      </c>
      <c r="F74" s="159" t="str">
        <f>IF(ISERROR(E74*F84/E84),"",E74*F84/E84)</f>
        <v/>
      </c>
      <c r="G74" s="148">
        <f>SUM(G73,G60)</f>
        <v>0</v>
      </c>
      <c r="H74" s="159" t="str">
        <f>IF(ISERROR(G74*H84/G84),"",G74*H84/G84)</f>
        <v/>
      </c>
      <c r="I74" s="148">
        <f>SUM(I73,I60)</f>
        <v>0</v>
      </c>
      <c r="J74" s="159" t="str">
        <f>IF(ISERROR(I74*J84/I84),"",I74*J84/I84)</f>
        <v/>
      </c>
      <c r="K74" s="148">
        <f>SUM(K73,K60)</f>
        <v>0</v>
      </c>
      <c r="L74" s="159" t="str">
        <f>IF(ISERROR(K74*L84/K84),"",K74*L84/K84)</f>
        <v/>
      </c>
      <c r="M74" s="148">
        <f>SUM(M73,M60)</f>
        <v>0</v>
      </c>
      <c r="N74" s="159" t="str">
        <f>IF(ISERROR(M74*N84/M84),"",M74*N84/M84)</f>
        <v/>
      </c>
      <c r="O74" s="148">
        <f>SUM(O73,O60)</f>
        <v>0</v>
      </c>
      <c r="P74" s="159" t="str">
        <f>IF(ISERROR(O74*P84/O84),"",O74*P84/O84)</f>
        <v/>
      </c>
    </row>
    <row r="75" spans="2:16" s="30" customFormat="1" ht="15" customHeight="1" x14ac:dyDescent="0.2">
      <c r="C75" s="190"/>
      <c r="D75" s="190"/>
      <c r="E75" s="26"/>
      <c r="F75" s="137"/>
      <c r="G75" s="26"/>
      <c r="H75" s="137"/>
      <c r="I75" s="26"/>
      <c r="J75" s="137"/>
      <c r="K75" s="26"/>
      <c r="L75" s="137"/>
      <c r="M75" s="26"/>
      <c r="N75" s="137"/>
      <c r="O75" s="26"/>
      <c r="P75" s="137"/>
    </row>
    <row r="76" spans="2:16" s="12" customFormat="1" ht="15" customHeight="1" x14ac:dyDescent="0.2">
      <c r="C76" s="186" t="s">
        <v>98</v>
      </c>
      <c r="D76" s="186"/>
      <c r="E76" s="186"/>
      <c r="F76" s="186"/>
      <c r="G76" s="186"/>
      <c r="H76" s="186"/>
      <c r="I76" s="186"/>
      <c r="J76" s="186"/>
      <c r="K76" s="186"/>
      <c r="L76" s="186"/>
      <c r="M76" s="186"/>
      <c r="N76" s="186"/>
      <c r="O76" s="186"/>
      <c r="P76" s="186"/>
    </row>
    <row r="77" spans="2:16" s="7" customFormat="1" ht="15" customHeight="1" x14ac:dyDescent="0.2">
      <c r="B77" s="61" t="s">
        <v>229</v>
      </c>
      <c r="C77" s="180" t="s">
        <v>228</v>
      </c>
      <c r="D77" s="181"/>
      <c r="E77" s="161"/>
      <c r="F77" s="139"/>
      <c r="G77" s="161"/>
      <c r="H77" s="139"/>
      <c r="I77" s="164"/>
      <c r="J77" s="139"/>
      <c r="K77" s="171"/>
      <c r="L77" s="139"/>
      <c r="M77" s="171"/>
      <c r="N77" s="139"/>
      <c r="O77" s="171"/>
      <c r="P77" s="139"/>
    </row>
    <row r="78" spans="2:16" s="7" customFormat="1" ht="15" customHeight="1" x14ac:dyDescent="0.2">
      <c r="B78" s="61" t="s">
        <v>230</v>
      </c>
      <c r="C78" s="180" t="s">
        <v>231</v>
      </c>
      <c r="D78" s="181"/>
      <c r="E78" s="161"/>
      <c r="F78" s="139"/>
      <c r="G78" s="161"/>
      <c r="H78" s="139"/>
      <c r="I78" s="164"/>
      <c r="J78" s="139"/>
      <c r="K78" s="171"/>
      <c r="L78" s="139"/>
      <c r="M78" s="171"/>
      <c r="N78" s="139"/>
      <c r="O78" s="171"/>
      <c r="P78" s="139"/>
    </row>
    <row r="79" spans="2:16" s="7" customFormat="1" ht="15" customHeight="1" x14ac:dyDescent="0.2">
      <c r="B79" s="61" t="s">
        <v>232</v>
      </c>
      <c r="C79" s="180" t="s">
        <v>233</v>
      </c>
      <c r="D79" s="181"/>
      <c r="E79" s="161"/>
      <c r="F79" s="139"/>
      <c r="G79" s="161"/>
      <c r="H79" s="139"/>
      <c r="I79" s="164"/>
      <c r="J79" s="139"/>
      <c r="K79" s="171"/>
      <c r="L79" s="139"/>
      <c r="M79" s="171"/>
      <c r="N79" s="139"/>
      <c r="O79" s="171"/>
      <c r="P79" s="139"/>
    </row>
    <row r="80" spans="2:16" s="7" customFormat="1" ht="15" customHeight="1" x14ac:dyDescent="0.2">
      <c r="B80" s="61" t="s">
        <v>234</v>
      </c>
      <c r="C80" s="180" t="s">
        <v>235</v>
      </c>
      <c r="D80" s="181"/>
      <c r="E80" s="161"/>
      <c r="F80" s="139"/>
      <c r="G80" s="161"/>
      <c r="H80" s="139"/>
      <c r="I80" s="164"/>
      <c r="J80" s="139"/>
      <c r="K80" s="171"/>
      <c r="L80" s="139"/>
      <c r="M80" s="171"/>
      <c r="N80" s="139"/>
      <c r="O80" s="171"/>
      <c r="P80" s="139"/>
    </row>
    <row r="81" spans="2:16" s="7" customFormat="1" ht="15" customHeight="1" x14ac:dyDescent="0.2">
      <c r="B81" s="61" t="s">
        <v>236</v>
      </c>
      <c r="C81" s="180" t="s">
        <v>237</v>
      </c>
      <c r="D81" s="181"/>
      <c r="E81" s="161"/>
      <c r="F81" s="139"/>
      <c r="G81" s="161"/>
      <c r="H81" s="139"/>
      <c r="I81" s="164"/>
      <c r="J81" s="139"/>
      <c r="K81" s="171"/>
      <c r="L81" s="139"/>
      <c r="M81" s="171"/>
      <c r="N81" s="139"/>
      <c r="O81" s="171"/>
      <c r="P81" s="139"/>
    </row>
    <row r="82" spans="2:16" s="7" customFormat="1" ht="15" customHeight="1" x14ac:dyDescent="0.2">
      <c r="B82" s="61" t="s">
        <v>238</v>
      </c>
      <c r="C82" s="182" t="s">
        <v>239</v>
      </c>
      <c r="D82" s="189"/>
      <c r="E82" s="166"/>
      <c r="F82" s="132"/>
      <c r="G82" s="166"/>
      <c r="H82" s="132"/>
      <c r="I82" s="166"/>
      <c r="J82" s="132"/>
      <c r="K82" s="172"/>
      <c r="L82" s="132"/>
      <c r="M82" s="172"/>
      <c r="N82" s="132"/>
      <c r="O82" s="172"/>
      <c r="P82" s="132"/>
    </row>
    <row r="83" spans="2:16" s="25" customFormat="1" ht="15" customHeight="1" x14ac:dyDescent="0.2">
      <c r="B83" s="118" t="s">
        <v>240</v>
      </c>
      <c r="C83" s="200" t="s">
        <v>52</v>
      </c>
      <c r="D83" s="194"/>
      <c r="E83" s="73">
        <f>SUM(E77:E82)</f>
        <v>0</v>
      </c>
      <c r="F83" s="155" t="str">
        <f>IF(ISERROR(100/E84*E83),"",100/E84*E83)</f>
        <v/>
      </c>
      <c r="G83" s="73">
        <f>SUM(G77:G82)</f>
        <v>0</v>
      </c>
      <c r="H83" s="155" t="str">
        <f>IF(ISERROR(100/G84*G83),"",100/G84*G83)</f>
        <v/>
      </c>
      <c r="I83" s="73">
        <f>SUM(I77:I82)</f>
        <v>0</v>
      </c>
      <c r="J83" s="155" t="str">
        <f>IF(ISERROR(100/I84*I83),"",100/I84*I83)</f>
        <v/>
      </c>
      <c r="K83" s="73">
        <f>SUM(K77:K82)</f>
        <v>0</v>
      </c>
      <c r="L83" s="155" t="str">
        <f>IF(ISERROR(100/K84*K83),"",100/K84*K83)</f>
        <v/>
      </c>
      <c r="M83" s="73">
        <f>SUM(M77:M82)</f>
        <v>0</v>
      </c>
      <c r="N83" s="155" t="str">
        <f>IF(ISERROR(100/M84*M83),"",100/M84*M83)</f>
        <v/>
      </c>
      <c r="O83" s="73">
        <f>SUM(O77:O82)</f>
        <v>0</v>
      </c>
      <c r="P83" s="155" t="str">
        <f>IF(ISERROR(100/O84*O83),"",100/O84*O83)</f>
        <v/>
      </c>
    </row>
    <row r="84" spans="2:16" s="29" customFormat="1" ht="15" customHeight="1" thickBot="1" x14ac:dyDescent="0.25">
      <c r="B84" s="16" t="s">
        <v>241</v>
      </c>
      <c r="C84" s="201" t="s">
        <v>53</v>
      </c>
      <c r="D84" s="202"/>
      <c r="E84" s="108">
        <f>SUM(E83,E74)</f>
        <v>0</v>
      </c>
      <c r="F84" s="160" t="str">
        <f>IF(ISERROR(F60+F73+F83),"",F60+F73+F83)</f>
        <v/>
      </c>
      <c r="G84" s="108">
        <f>SUM(G83,G74)</f>
        <v>0</v>
      </c>
      <c r="H84" s="160" t="str">
        <f>IF(ISERROR(H60+H73+H83),"",H60+H73+H83)</f>
        <v/>
      </c>
      <c r="I84" s="108">
        <f>SUM(I83,I74)</f>
        <v>0</v>
      </c>
      <c r="J84" s="160" t="str">
        <f>IF(ISERROR(J60+J73+J83),"",J60+J73+J83)</f>
        <v/>
      </c>
      <c r="K84" s="108">
        <f>SUM(K83,K74)</f>
        <v>0</v>
      </c>
      <c r="L84" s="160" t="str">
        <f>IF(ISERROR(L60+L73+L83),"",L60+L73+L83)</f>
        <v/>
      </c>
      <c r="M84" s="108">
        <f>SUM(M83,M74)</f>
        <v>0</v>
      </c>
      <c r="N84" s="138" t="str">
        <f>IF(ISERROR(N60+N73+N83),"",N60+N73+N83)</f>
        <v/>
      </c>
      <c r="O84" s="108">
        <f>SUM(O83,O74)</f>
        <v>0</v>
      </c>
      <c r="P84" s="160" t="str">
        <f>IF(ISERROR(P60+P73+P83),"",P60+P73+P83)</f>
        <v/>
      </c>
    </row>
    <row r="86" spans="2:16" x14ac:dyDescent="0.2">
      <c r="B86" t="s">
        <v>339</v>
      </c>
      <c r="C86" s="182" t="s">
        <v>341</v>
      </c>
      <c r="D86" s="189"/>
      <c r="E86" s="163"/>
      <c r="F86" s="143"/>
      <c r="G86" s="163"/>
      <c r="H86" s="140"/>
      <c r="I86" s="166"/>
      <c r="J86" s="132"/>
      <c r="K86" s="166"/>
      <c r="L86" s="132"/>
      <c r="M86" s="166"/>
      <c r="N86" s="132"/>
      <c r="O86" s="166"/>
      <c r="P86" s="132"/>
    </row>
    <row r="87" spans="2:16" x14ac:dyDescent="0.2">
      <c r="B87" t="s">
        <v>340</v>
      </c>
      <c r="C87" s="180" t="s">
        <v>342</v>
      </c>
      <c r="D87" s="181"/>
      <c r="E87" s="161"/>
      <c r="F87" s="139"/>
      <c r="G87" s="161"/>
      <c r="H87" s="139"/>
      <c r="I87" s="164"/>
      <c r="J87" s="131"/>
      <c r="K87" s="171"/>
      <c r="L87" s="132"/>
      <c r="M87" s="171"/>
      <c r="N87" s="132"/>
      <c r="O87" s="171"/>
      <c r="P87" s="132"/>
    </row>
  </sheetData>
  <protectedRanges>
    <protectedRange sqref="E86:E87 G86:G87 I86:I88 K86:K87 M86:M87 O86:O87" name="Dividenden und Eventualverbindlichkeiten"/>
    <protectedRange sqref="G82 I82 K82 M82 O82 E82 E77:E81 O77:O81 M77:M81 K77:K81 I77:I81 G77:G81" name="EK"/>
    <protectedRange sqref="E63:E64 G63:G64 I63:I64 K63:K64 M63:M64 O63:O64 E66:E70 G66:G70 I66:I70 K66:K70 M66:M70 O66:O70 E72 G72 I72 K72 M72 O72" name="FK langfristig"/>
    <protectedRange sqref="E47:E49 G47:G49 I47:I49 K47:K49 M47:M49 O47:O49 E51:E56 G51:G56 I51:I56 K51:K56 M51:M56 O51:O56 E58:E59 G58:G59 I58:I59 K58:K59 M58:M59 O58:O59" name="FK kurzfristig"/>
    <protectedRange sqref="E30:E31 E33:E38 E40:E41 G30:G31 G33:G38 G40:G41 I30:I31 I33:I38 I40:I41 K30:K31 K33:K38 K40:K41 M30:M31 M33:M38 M40:M41 O30:O31 O33:O38 O40:O41" name="AV"/>
    <protectedRange sqref="E10:E11 E13:E15 E17:E20 E22:E24 E26 G10:G11 G13:G15 G17:G20 G22:G24 G26 I10:I11 I13:I15 I17:I20 I22:I24 I26 K10:K11 K13:K15 K17:K20 K22:K24 K26 M10:M11 M13:M15 M17:M20 M22:M24 M26 O10:O11 O13:O15 O17:O20 O22:O24 O26" name="UV"/>
    <protectedRange sqref="D5:D6" name="Header"/>
  </protectedRanges>
  <mergeCells count="78">
    <mergeCell ref="C84:D84"/>
    <mergeCell ref="C77:D77"/>
    <mergeCell ref="C40:D40"/>
    <mergeCell ref="C73:D73"/>
    <mergeCell ref="C83:D83"/>
    <mergeCell ref="C82:D82"/>
    <mergeCell ref="C81:D81"/>
    <mergeCell ref="C76:P76"/>
    <mergeCell ref="C78:D78"/>
    <mergeCell ref="C79:D79"/>
    <mergeCell ref="C80:D80"/>
    <mergeCell ref="C71:D71"/>
    <mergeCell ref="C60:D60"/>
    <mergeCell ref="C64:D64"/>
    <mergeCell ref="C57:D57"/>
    <mergeCell ref="C58:D58"/>
    <mergeCell ref="C67:D67"/>
    <mergeCell ref="C69:D69"/>
    <mergeCell ref="C70:D70"/>
    <mergeCell ref="C61:D61"/>
    <mergeCell ref="C3:L3"/>
    <mergeCell ref="C45:D45"/>
    <mergeCell ref="C8:D8"/>
    <mergeCell ref="C13:D13"/>
    <mergeCell ref="C22:D22"/>
    <mergeCell ref="C34:D34"/>
    <mergeCell ref="C10:D10"/>
    <mergeCell ref="C11:D11"/>
    <mergeCell ref="C18:D18"/>
    <mergeCell ref="C41:D41"/>
    <mergeCell ref="C12:D12"/>
    <mergeCell ref="C15:D15"/>
    <mergeCell ref="C16:D16"/>
    <mergeCell ref="C21:D21"/>
    <mergeCell ref="C19:D19"/>
    <mergeCell ref="C42:D42"/>
    <mergeCell ref="C30:D30"/>
    <mergeCell ref="C32:D32"/>
    <mergeCell ref="C72:D72"/>
    <mergeCell ref="C59:D59"/>
    <mergeCell ref="C20:D20"/>
    <mergeCell ref="C36:D36"/>
    <mergeCell ref="C65:D65"/>
    <mergeCell ref="C23:D23"/>
    <mergeCell ref="C27:D27"/>
    <mergeCell ref="C43:D43"/>
    <mergeCell ref="C50:D50"/>
    <mergeCell ref="C52:D52"/>
    <mergeCell ref="C86:D86"/>
    <mergeCell ref="C68:D68"/>
    <mergeCell ref="C75:D75"/>
    <mergeCell ref="C28:D28"/>
    <mergeCell ref="C38:D38"/>
    <mergeCell ref="C9:P9"/>
    <mergeCell ref="C29:P29"/>
    <mergeCell ref="C26:D26"/>
    <mergeCell ref="C56:D56"/>
    <mergeCell ref="C63:D63"/>
    <mergeCell ref="C66:D66"/>
    <mergeCell ref="C62:P62"/>
    <mergeCell ref="C24:D24"/>
    <mergeCell ref="C25:D25"/>
    <mergeCell ref="C33:D33"/>
    <mergeCell ref="C31:D31"/>
    <mergeCell ref="C54:D54"/>
    <mergeCell ref="C55:D55"/>
    <mergeCell ref="C47:D47"/>
    <mergeCell ref="C46:P46"/>
    <mergeCell ref="C39:D39"/>
    <mergeCell ref="C87:D87"/>
    <mergeCell ref="C14:D14"/>
    <mergeCell ref="C17:D17"/>
    <mergeCell ref="C35:D35"/>
    <mergeCell ref="C37:D37"/>
    <mergeCell ref="C48:D48"/>
    <mergeCell ref="C49:D49"/>
    <mergeCell ref="C51:D51"/>
    <mergeCell ref="C53:D53"/>
  </mergeCells>
  <phoneticPr fontId="2" type="noConversion"/>
  <pageMargins left="0.39370078740157483" right="0.39370078740157483" top="0.39370078740157483" bottom="0.78740157480314965" header="0.51181102362204722" footer="0.39370078740157483"/>
  <pageSetup paperSize="9" scale="69" orientation="landscape" r:id="rId1"/>
  <headerFooter alignWithMargins="0">
    <oddFooter>&amp;C&amp;8Copyright © 2012 St.Galler Kantonalbank          &amp;D</oddFooter>
  </headerFooter>
  <ignoredErrors>
    <ignoredError sqref="K83 G83"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751"/>
  </sheetPr>
  <dimension ref="B1:Q49"/>
  <sheetViews>
    <sheetView showGridLines="0" zoomScale="90" zoomScaleNormal="90" workbookViewId="0"/>
  </sheetViews>
  <sheetFormatPr baseColWidth="10" defaultRowHeight="12.75" x14ac:dyDescent="0.2"/>
  <cols>
    <col min="1" max="1" width="3.7109375" customWidth="1"/>
    <col min="2" max="2" width="10.7109375" customWidth="1"/>
    <col min="3" max="3" width="2.7109375" style="101" customWidth="1"/>
    <col min="4" max="4" width="20.7109375" customWidth="1"/>
    <col min="5" max="5" width="41.28515625" customWidth="1"/>
    <col min="6" max="6" width="18.7109375" style="1" customWidth="1"/>
    <col min="7" max="7" width="6.7109375" style="129" customWidth="1"/>
    <col min="8" max="8" width="18.7109375" style="1" customWidth="1"/>
    <col min="9" max="9" width="6.7109375" style="129" customWidth="1"/>
    <col min="10" max="10" width="18.7109375" style="1" customWidth="1"/>
    <col min="11" max="11" width="6.7109375" style="129" customWidth="1"/>
    <col min="12" max="12" width="18.7109375" style="1" customWidth="1"/>
    <col min="13" max="13" width="6.7109375" style="129" customWidth="1"/>
    <col min="14" max="14" width="18.7109375" style="1" customWidth="1"/>
    <col min="15" max="15" width="6.7109375" style="129" customWidth="1"/>
    <col min="16" max="16" width="18.7109375" style="1" customWidth="1"/>
    <col min="17" max="17" width="6.7109375" style="129" customWidth="1"/>
    <col min="18" max="18" width="8.7109375" customWidth="1"/>
  </cols>
  <sheetData>
    <row r="1" spans="2:17" ht="26.1" customHeight="1" x14ac:dyDescent="0.2">
      <c r="F1"/>
      <c r="G1" s="127"/>
      <c r="H1"/>
      <c r="I1" s="127"/>
      <c r="J1"/>
      <c r="K1" s="127"/>
      <c r="L1"/>
      <c r="M1" s="127"/>
      <c r="N1"/>
      <c r="O1" s="127"/>
      <c r="P1"/>
      <c r="Q1" s="127"/>
    </row>
    <row r="2" spans="2:17" ht="26.1" customHeight="1" x14ac:dyDescent="0.2">
      <c r="F2"/>
      <c r="G2" s="127"/>
      <c r="H2"/>
      <c r="I2" s="127"/>
      <c r="J2"/>
      <c r="K2" s="127"/>
      <c r="L2"/>
      <c r="M2" s="127"/>
      <c r="N2"/>
      <c r="O2" s="127"/>
      <c r="P2"/>
      <c r="Q2" s="127"/>
    </row>
    <row r="3" spans="2:17" ht="23.25" x14ac:dyDescent="0.35">
      <c r="C3" s="37" t="s">
        <v>74</v>
      </c>
      <c r="E3" s="36"/>
      <c r="F3" s="36"/>
      <c r="G3" s="144"/>
      <c r="H3" s="36"/>
      <c r="I3" s="144"/>
      <c r="J3" s="36"/>
      <c r="K3" s="144"/>
      <c r="L3" s="36"/>
      <c r="M3" s="144"/>
      <c r="N3" s="36"/>
      <c r="O3" s="144"/>
      <c r="P3" s="36"/>
      <c r="Q3" s="144"/>
    </row>
    <row r="4" spans="2:17" s="5" customFormat="1" x14ac:dyDescent="0.2">
      <c r="F4" s="8"/>
      <c r="G4" s="129"/>
      <c r="H4" s="8"/>
      <c r="I4" s="129"/>
      <c r="J4" s="8"/>
      <c r="K4" s="129"/>
      <c r="L4" s="8"/>
      <c r="M4" s="128"/>
      <c r="N4" s="8"/>
      <c r="O4" s="128"/>
      <c r="P4" s="8"/>
      <c r="Q4" s="128"/>
    </row>
    <row r="5" spans="2:17" s="7" customFormat="1" ht="15" customHeight="1" x14ac:dyDescent="0.2">
      <c r="C5" s="20" t="s">
        <v>79</v>
      </c>
      <c r="E5" s="22" t="str">
        <f>Planbilanz!D5</f>
        <v>Muster AG</v>
      </c>
      <c r="F5" s="50"/>
      <c r="G5" s="146"/>
      <c r="H5" s="50"/>
      <c r="I5" s="146"/>
      <c r="J5" s="50"/>
      <c r="K5" s="146"/>
      <c r="L5" s="50"/>
      <c r="M5" s="145"/>
      <c r="N5" s="50"/>
      <c r="O5" s="145"/>
      <c r="P5" s="50"/>
      <c r="Q5" s="145"/>
    </row>
    <row r="6" spans="2:17" s="7" customFormat="1" ht="15" customHeight="1" x14ac:dyDescent="0.2">
      <c r="C6" s="20" t="s">
        <v>80</v>
      </c>
      <c r="E6" s="39">
        <f>Planbilanz!D6</f>
        <v>41640</v>
      </c>
      <c r="F6" s="50"/>
      <c r="G6" s="146"/>
      <c r="H6" s="123"/>
      <c r="I6" s="146"/>
      <c r="J6" s="50"/>
      <c r="K6" s="146"/>
      <c r="L6" s="50"/>
      <c r="M6" s="145"/>
      <c r="N6" s="50"/>
      <c r="O6" s="145"/>
      <c r="P6" s="50"/>
      <c r="Q6" s="145"/>
    </row>
    <row r="7" spans="2:17" s="7" customFormat="1" ht="15" customHeight="1" x14ac:dyDescent="0.2">
      <c r="C7" s="105"/>
      <c r="F7" s="50"/>
      <c r="G7" s="146"/>
      <c r="H7" s="50"/>
      <c r="I7" s="146"/>
      <c r="J7" s="50"/>
      <c r="K7" s="146"/>
      <c r="L7" s="50"/>
      <c r="M7" s="146"/>
      <c r="N7" s="50"/>
      <c r="O7" s="146"/>
      <c r="P7" s="50"/>
      <c r="Q7" s="146"/>
    </row>
    <row r="8" spans="2:17" s="12" customFormat="1" ht="15" customHeight="1" x14ac:dyDescent="0.2">
      <c r="C8" s="210" t="s">
        <v>242</v>
      </c>
      <c r="D8" s="210"/>
      <c r="E8" s="210"/>
      <c r="F8" s="33" t="s">
        <v>54</v>
      </c>
      <c r="G8" s="130" t="s">
        <v>83</v>
      </c>
      <c r="H8" s="34" t="str">
        <f>Planbilanz!G8</f>
        <v>Planjahr 1</v>
      </c>
      <c r="I8" s="130" t="s">
        <v>83</v>
      </c>
      <c r="J8" s="34" t="str">
        <f>Planbilanz!I8</f>
        <v>Planjahr 2</v>
      </c>
      <c r="K8" s="130" t="s">
        <v>83</v>
      </c>
      <c r="L8" s="34" t="str">
        <f>Planbilanz!K8</f>
        <v>Planjahr 3</v>
      </c>
      <c r="M8" s="130" t="s">
        <v>83</v>
      </c>
      <c r="N8" s="34" t="str">
        <f>Planbilanz!M8</f>
        <v>Planjahr 4</v>
      </c>
      <c r="O8" s="130" t="s">
        <v>83</v>
      </c>
      <c r="P8" s="34" t="str">
        <f>Planbilanz!O8</f>
        <v>Planjahr 5</v>
      </c>
      <c r="Q8" s="130" t="s">
        <v>83</v>
      </c>
    </row>
    <row r="9" spans="2:17" s="7" customFormat="1" ht="15" customHeight="1" x14ac:dyDescent="0.2">
      <c r="B9" s="61" t="s">
        <v>243</v>
      </c>
      <c r="C9" s="102"/>
      <c r="D9" s="205" t="s">
        <v>245</v>
      </c>
      <c r="E9" s="204"/>
      <c r="F9" s="163"/>
      <c r="G9" s="153">
        <v>100</v>
      </c>
      <c r="H9" s="163"/>
      <c r="I9" s="153">
        <v>100</v>
      </c>
      <c r="J9" s="163"/>
      <c r="K9" s="153">
        <v>100</v>
      </c>
      <c r="L9" s="163"/>
      <c r="M9" s="153">
        <v>100</v>
      </c>
      <c r="N9" s="163"/>
      <c r="O9" s="153">
        <v>100</v>
      </c>
      <c r="P9" s="163"/>
      <c r="Q9" s="153">
        <v>100</v>
      </c>
    </row>
    <row r="10" spans="2:17" s="7" customFormat="1" ht="15" customHeight="1" x14ac:dyDescent="0.2">
      <c r="B10" s="61" t="s">
        <v>244</v>
      </c>
      <c r="C10" s="103" t="s">
        <v>18</v>
      </c>
      <c r="D10" s="205" t="s">
        <v>55</v>
      </c>
      <c r="E10" s="204"/>
      <c r="F10" s="163"/>
      <c r="G10" s="153" t="str">
        <f>IF(ISERROR(F11*G9/F9),"",F11*G9/F9)</f>
        <v/>
      </c>
      <c r="H10" s="163"/>
      <c r="I10" s="153" t="str">
        <f>IF(ISERROR(H11*I9/H9),"",H11*I9/H9)</f>
        <v/>
      </c>
      <c r="J10" s="163"/>
      <c r="K10" s="153" t="str">
        <f>IF(ISERROR(J11*K9/J9),"",J11*K9/J9)</f>
        <v/>
      </c>
      <c r="L10" s="163"/>
      <c r="M10" s="153" t="str">
        <f>IF(ISERROR(L11*M9/L9),"",L11*M9/L9)</f>
        <v/>
      </c>
      <c r="N10" s="163"/>
      <c r="O10" s="153" t="str">
        <f>IF(ISERROR(N11*O9/N9),"",N11*O9/N9)</f>
        <v/>
      </c>
      <c r="P10" s="163"/>
      <c r="Q10" s="153" t="str">
        <f>IF(ISERROR(P11*Q9/P9),"",P11*Q9/P9)</f>
        <v/>
      </c>
    </row>
    <row r="11" spans="2:17" s="12" customFormat="1" ht="15" customHeight="1" x14ac:dyDescent="0.2">
      <c r="B11" s="118" t="s">
        <v>246</v>
      </c>
      <c r="C11" s="104" t="s">
        <v>15</v>
      </c>
      <c r="D11" s="206" t="s">
        <v>247</v>
      </c>
      <c r="E11" s="207"/>
      <c r="F11" s="72">
        <f>SUM(F9:F10)</f>
        <v>0</v>
      </c>
      <c r="G11" s="174" t="str">
        <f>IF(ISERROR(F11*G9/F9),"",F11*G9/F9)</f>
        <v/>
      </c>
      <c r="H11" s="72">
        <f>SUM(H9:H10)</f>
        <v>0</v>
      </c>
      <c r="I11" s="174" t="str">
        <f>IF(ISERROR(H11*I9/H9),"",H11*I9/H9)</f>
        <v/>
      </c>
      <c r="J11" s="72">
        <f>SUM(J9:J10)</f>
        <v>0</v>
      </c>
      <c r="K11" s="174" t="str">
        <f>IF(ISERROR(J11*K9/J9),"",J11*K9/J9)</f>
        <v/>
      </c>
      <c r="L11" s="72">
        <f>SUM(L9:L10)</f>
        <v>0</v>
      </c>
      <c r="M11" s="174" t="str">
        <f>IF(ISERROR(L11*M9/L9),"",L11*M9/L9)</f>
        <v/>
      </c>
      <c r="N11" s="72">
        <f>SUM(N9:N10)</f>
        <v>0</v>
      </c>
      <c r="O11" s="174" t="str">
        <f>IF(ISERROR(N11*O9/N9),"",N11*O9/N9)</f>
        <v/>
      </c>
      <c r="P11" s="72">
        <f>SUM(P9:P10)</f>
        <v>0</v>
      </c>
      <c r="Q11" s="174" t="str">
        <f>IF(ISERROR(P11*Q9/P9),"",P11*Q9/P9)</f>
        <v/>
      </c>
    </row>
    <row r="12" spans="2:17" s="7" customFormat="1" ht="15" customHeight="1" x14ac:dyDescent="0.2">
      <c r="B12" s="61" t="s">
        <v>252</v>
      </c>
      <c r="C12" s="114" t="s">
        <v>248</v>
      </c>
      <c r="D12" s="203" t="s">
        <v>249</v>
      </c>
      <c r="E12" s="204"/>
      <c r="F12" s="163"/>
      <c r="G12" s="153" t="str">
        <f>IF(ISERROR(F12*G14/F14),"",F12*G14/F14)</f>
        <v/>
      </c>
      <c r="H12" s="163"/>
      <c r="I12" s="153" t="str">
        <f>IF(ISERROR(H12*I14/H14),"",H12*I14/H14)</f>
        <v/>
      </c>
      <c r="J12" s="163"/>
      <c r="K12" s="153" t="str">
        <f>IF(ISERROR(J12*K14/J14),"",J12*K14/J14)</f>
        <v/>
      </c>
      <c r="L12" s="163"/>
      <c r="M12" s="153" t="str">
        <f>IF(ISERROR(L12*M14/L14),"",L12*M14/L14)</f>
        <v/>
      </c>
      <c r="N12" s="163"/>
      <c r="O12" s="153" t="str">
        <f>IF(ISERROR(N12*O14/N14),"",N12*O14/N14)</f>
        <v/>
      </c>
      <c r="P12" s="163"/>
      <c r="Q12" s="153" t="str">
        <f>IF(ISERROR(P12*Q14/P14),"",P12*Q14/P14)</f>
        <v/>
      </c>
    </row>
    <row r="13" spans="2:17" s="7" customFormat="1" ht="15" customHeight="1" x14ac:dyDescent="0.2">
      <c r="B13" s="61" t="s">
        <v>253</v>
      </c>
      <c r="C13" s="114" t="s">
        <v>12</v>
      </c>
      <c r="D13" s="203" t="s">
        <v>250</v>
      </c>
      <c r="E13" s="204"/>
      <c r="F13" s="163"/>
      <c r="G13" s="153" t="str">
        <f>IF(ISERROR(F13*G14/F14),"",F13*G14/F14)</f>
        <v/>
      </c>
      <c r="H13" s="163"/>
      <c r="I13" s="153" t="str">
        <f>IF(ISERROR(H13*I14/H14),"",H13*I14/H14)</f>
        <v/>
      </c>
      <c r="J13" s="163"/>
      <c r="K13" s="153" t="str">
        <f>IF(ISERROR(J13*K14/J14),"",J13*K14/J14)</f>
        <v/>
      </c>
      <c r="L13" s="163"/>
      <c r="M13" s="153" t="str">
        <f>IF(ISERROR(L13*M14/L14),"",L13*M14/L14)</f>
        <v/>
      </c>
      <c r="N13" s="163"/>
      <c r="O13" s="153" t="str">
        <f>IF(ISERROR(N13*O14/N14),"",N13*O14/N14)</f>
        <v/>
      </c>
      <c r="P13" s="163"/>
      <c r="Q13" s="153" t="str">
        <f>IF(ISERROR(P13*Q14/P14),"",P13*Q14/P14)</f>
        <v/>
      </c>
    </row>
    <row r="14" spans="2:17" s="7" customFormat="1" ht="15" customHeight="1" x14ac:dyDescent="0.2">
      <c r="B14" s="118" t="s">
        <v>254</v>
      </c>
      <c r="C14" s="104" t="s">
        <v>15</v>
      </c>
      <c r="D14" s="206" t="s">
        <v>251</v>
      </c>
      <c r="E14" s="207"/>
      <c r="F14" s="72">
        <f>SUM(F11:F13)</f>
        <v>0</v>
      </c>
      <c r="G14" s="174">
        <v>100</v>
      </c>
      <c r="H14" s="72">
        <f>SUM(H11:H13)</f>
        <v>0</v>
      </c>
      <c r="I14" s="174">
        <v>100</v>
      </c>
      <c r="J14" s="72">
        <f>SUM(J11:J13)</f>
        <v>0</v>
      </c>
      <c r="K14" s="174">
        <v>100</v>
      </c>
      <c r="L14" s="72">
        <f>SUM(L11:L13)</f>
        <v>0</v>
      </c>
      <c r="M14" s="174">
        <v>100</v>
      </c>
      <c r="N14" s="72">
        <f>SUM(N11:N13)</f>
        <v>0</v>
      </c>
      <c r="O14" s="174">
        <v>100</v>
      </c>
      <c r="P14" s="72">
        <f>SUM(P11:P13)</f>
        <v>0</v>
      </c>
      <c r="Q14" s="174">
        <v>100</v>
      </c>
    </row>
    <row r="15" spans="2:17" s="7" customFormat="1" ht="15" customHeight="1" x14ac:dyDescent="0.2">
      <c r="B15" s="61" t="s">
        <v>255</v>
      </c>
      <c r="C15" s="114" t="s">
        <v>18</v>
      </c>
      <c r="D15" s="203" t="s">
        <v>256</v>
      </c>
      <c r="E15" s="204"/>
      <c r="F15" s="163"/>
      <c r="G15" s="153" t="str">
        <f>IF(ISERROR(F15*G14/F14),"",F15*G14/F14)</f>
        <v/>
      </c>
      <c r="H15" s="163"/>
      <c r="I15" s="153" t="str">
        <f>IF(ISERROR(H15*I14/H14),"",H15*I14/H14)</f>
        <v/>
      </c>
      <c r="J15" s="163"/>
      <c r="K15" s="153" t="str">
        <f>IF(ISERROR(J15*K14/J14),"",J15*K14/J14)</f>
        <v/>
      </c>
      <c r="L15" s="163"/>
      <c r="M15" s="153" t="str">
        <f>IF(ISERROR(L15*M14/L14),"",L15*M14/L14)</f>
        <v/>
      </c>
      <c r="N15" s="163"/>
      <c r="O15" s="153" t="str">
        <f>IF(ISERROR(N15*O14/N14),"",N15*O14/N14)</f>
        <v/>
      </c>
      <c r="P15" s="163"/>
      <c r="Q15" s="153" t="str">
        <f>IF(ISERROR(P15*Q14/P14),"",P15*Q14/P14)</f>
        <v/>
      </c>
    </row>
    <row r="16" spans="2:17" s="7" customFormat="1" ht="15" customHeight="1" x14ac:dyDescent="0.2">
      <c r="B16" s="61" t="s">
        <v>258</v>
      </c>
      <c r="C16" s="114" t="s">
        <v>18</v>
      </c>
      <c r="D16" s="203" t="s">
        <v>257</v>
      </c>
      <c r="E16" s="204"/>
      <c r="F16" s="163"/>
      <c r="G16" s="153" t="str">
        <f>IF(ISERROR(F16*G14/F14),"",F16*G14/F14)</f>
        <v/>
      </c>
      <c r="H16" s="163"/>
      <c r="I16" s="153" t="str">
        <f>IF(ISERROR(H16*I14/H14),"",H16*I14/H14)</f>
        <v/>
      </c>
      <c r="J16" s="163"/>
      <c r="K16" s="153" t="str">
        <f>IF(ISERROR(J16*K14/J14),"",J16*K14/J14)</f>
        <v/>
      </c>
      <c r="L16" s="163"/>
      <c r="M16" s="153" t="str">
        <f>IF(ISERROR(L16*M14/L14),"",L16*M14/L14)</f>
        <v/>
      </c>
      <c r="N16" s="163"/>
      <c r="O16" s="153" t="str">
        <f>IF(ISERROR(N16*O14/N14),"",N16*O14/N14)</f>
        <v/>
      </c>
      <c r="P16" s="163"/>
      <c r="Q16" s="153" t="str">
        <f>IF(ISERROR(P16*Q14/P14),"",P16*Q14/P14)</f>
        <v/>
      </c>
    </row>
    <row r="17" spans="2:17" s="12" customFormat="1" ht="15" customHeight="1" x14ac:dyDescent="0.2">
      <c r="B17" s="118" t="s">
        <v>259</v>
      </c>
      <c r="C17" s="104" t="s">
        <v>15</v>
      </c>
      <c r="D17" s="206" t="s">
        <v>56</v>
      </c>
      <c r="E17" s="207"/>
      <c r="F17" s="72">
        <f>SUM(F14:F16)</f>
        <v>0</v>
      </c>
      <c r="G17" s="174" t="str">
        <f>IF(ISERROR(F17*G14/F14),"",F17*G14/F14)</f>
        <v/>
      </c>
      <c r="H17" s="72">
        <f>SUM(H14:H16)</f>
        <v>0</v>
      </c>
      <c r="I17" s="174" t="str">
        <f>IF(ISERROR(H17*I14/H14),"",H17*I14/H14)</f>
        <v/>
      </c>
      <c r="J17" s="72">
        <f>SUM(J14:J16)</f>
        <v>0</v>
      </c>
      <c r="K17" s="174" t="str">
        <f>IF(ISERROR(J17*K14/J14),"",J17*K14/J14)</f>
        <v/>
      </c>
      <c r="L17" s="72">
        <f>SUM(L14:L16)</f>
        <v>0</v>
      </c>
      <c r="M17" s="174" t="str">
        <f>IF(ISERROR(L17*M14/L14),"",L17*M14/L14)</f>
        <v/>
      </c>
      <c r="N17" s="72">
        <f>SUM(N14:N16)</f>
        <v>0</v>
      </c>
      <c r="O17" s="174" t="str">
        <f>IF(ISERROR(N17*O14/N14),"",N17*O14/N14)</f>
        <v/>
      </c>
      <c r="P17" s="72">
        <f>SUM(P14:P16)</f>
        <v>0</v>
      </c>
      <c r="Q17" s="174" t="str">
        <f>IF(ISERROR(P17*Q14/P14),"",P17*Q14/P14)</f>
        <v/>
      </c>
    </row>
    <row r="18" spans="2:17" s="7" customFormat="1" ht="15" customHeight="1" x14ac:dyDescent="0.2">
      <c r="B18" s="61" t="s">
        <v>260</v>
      </c>
      <c r="C18" s="103" t="s">
        <v>18</v>
      </c>
      <c r="D18" s="205" t="s">
        <v>57</v>
      </c>
      <c r="E18" s="204"/>
      <c r="F18" s="163"/>
      <c r="G18" s="153" t="str">
        <f>IF(ISERROR(F18*G14/F14),"",F18*G14/F14)</f>
        <v/>
      </c>
      <c r="H18" s="163"/>
      <c r="I18" s="153" t="str">
        <f>IF(ISERROR(H18*I14/H14),"",H18*I14/H14)</f>
        <v/>
      </c>
      <c r="J18" s="163"/>
      <c r="K18" s="153" t="str">
        <f>IF(ISERROR(J18*K14/J14),"",J18*K14/J14)</f>
        <v/>
      </c>
      <c r="L18" s="163"/>
      <c r="M18" s="153" t="str">
        <f>IF(ISERROR(L18*M14/L14),"",L18*M14/L14)</f>
        <v/>
      </c>
      <c r="N18" s="163"/>
      <c r="O18" s="153" t="str">
        <f>IF(ISERROR(N18*O14/N14),"",N18*O14/N14)</f>
        <v/>
      </c>
      <c r="P18" s="163"/>
      <c r="Q18" s="153" t="str">
        <f>IF(ISERROR(P18*Q14/P14),"",P18*Q14/P14)</f>
        <v/>
      </c>
    </row>
    <row r="19" spans="2:17" s="7" customFormat="1" ht="15" customHeight="1" x14ac:dyDescent="0.2">
      <c r="B19" s="61" t="s">
        <v>261</v>
      </c>
      <c r="C19" s="114" t="s">
        <v>248</v>
      </c>
      <c r="D19" s="203" t="s">
        <v>262</v>
      </c>
      <c r="E19" s="204"/>
      <c r="F19" s="163"/>
      <c r="G19" s="153" t="str">
        <f>IF(ISERROR(F19*G14/F14),"",F19*G14/F14)</f>
        <v/>
      </c>
      <c r="H19" s="163"/>
      <c r="I19" s="153" t="str">
        <f>IF(ISERROR(H19*I14/H14),"",H19*I14/H14)</f>
        <v/>
      </c>
      <c r="J19" s="163"/>
      <c r="K19" s="153" t="str">
        <f>IF(ISERROR(J19*K14/J14),"",J19*K14/J14)</f>
        <v/>
      </c>
      <c r="L19" s="163"/>
      <c r="M19" s="153" t="str">
        <f>IF(ISERROR(L19*M14/L14),"",L19*M14/L14)</f>
        <v/>
      </c>
      <c r="N19" s="163"/>
      <c r="O19" s="153" t="str">
        <f>IF(ISERROR(N19*O14/N14),"",N19*O14/N14)</f>
        <v/>
      </c>
      <c r="P19" s="163"/>
      <c r="Q19" s="153" t="str">
        <f>IF(ISERROR(P19*Q14/P14),"",P19*Q14/P14)</f>
        <v/>
      </c>
    </row>
    <row r="20" spans="2:17" s="12" customFormat="1" ht="15" customHeight="1" x14ac:dyDescent="0.2">
      <c r="B20" s="118" t="s">
        <v>263</v>
      </c>
      <c r="C20" s="104" t="s">
        <v>15</v>
      </c>
      <c r="D20" s="206" t="s">
        <v>59</v>
      </c>
      <c r="E20" s="207"/>
      <c r="F20" s="72">
        <f>SUM(F17:F19)</f>
        <v>0</v>
      </c>
      <c r="G20" s="175" t="str">
        <f>IF(ISERROR(100/F11*F20),"",100/F11*F20)</f>
        <v/>
      </c>
      <c r="H20" s="72">
        <f>SUM(H17:H19)</f>
        <v>0</v>
      </c>
      <c r="I20" s="175" t="str">
        <f>IF(ISERROR(100/H11*H20),"",100/H11*H20)</f>
        <v/>
      </c>
      <c r="J20" s="72">
        <f>SUM(J17:J19)</f>
        <v>0</v>
      </c>
      <c r="K20" s="175" t="str">
        <f>IF(ISERROR(100/J11*J20),"",100/J11*J20)</f>
        <v/>
      </c>
      <c r="L20" s="72">
        <f>SUM(L17:L19)</f>
        <v>0</v>
      </c>
      <c r="M20" s="175" t="str">
        <f>IF(ISERROR(100/L11*L20),"",100/L11*L20)</f>
        <v/>
      </c>
      <c r="N20" s="176">
        <f>SUM(N17:N19)</f>
        <v>0</v>
      </c>
      <c r="O20" s="175" t="str">
        <f>IF(ISERROR(100/N11*N20),"",100/N11*N20)</f>
        <v/>
      </c>
      <c r="P20" s="72">
        <f>SUM(P17:P19)</f>
        <v>0</v>
      </c>
      <c r="Q20" s="175" t="str">
        <f>IF(ISERROR(100/P11*P20),"",100/P11*P20)</f>
        <v/>
      </c>
    </row>
    <row r="21" spans="2:17" s="7" customFormat="1" ht="15" customHeight="1" x14ac:dyDescent="0.2">
      <c r="B21" s="61" t="s">
        <v>264</v>
      </c>
      <c r="C21" s="103" t="s">
        <v>18</v>
      </c>
      <c r="D21" s="203" t="s">
        <v>419</v>
      </c>
      <c r="E21" s="204"/>
      <c r="F21" s="163"/>
      <c r="G21" s="153" t="str">
        <f>IF(ISERROR(F21*G14/F14),"",F21*G14/F14)</f>
        <v/>
      </c>
      <c r="H21" s="163"/>
      <c r="I21" s="153" t="str">
        <f>IF(ISERROR(H21*I14/H14),"",H21*I14/H14)</f>
        <v/>
      </c>
      <c r="J21" s="163"/>
      <c r="K21" s="153" t="str">
        <f>IF(ISERROR(J21*K14/J14),"",J21*K14/J14)</f>
        <v/>
      </c>
      <c r="L21" s="163"/>
      <c r="M21" s="153" t="str">
        <f>IF(ISERROR(L21*M14/L14),"",L21*M14/L14)</f>
        <v/>
      </c>
      <c r="N21" s="163"/>
      <c r="O21" s="153" t="str">
        <f>IF(ISERROR(N21*O14/N14),"",N21*O14/N14)</f>
        <v/>
      </c>
      <c r="P21" s="163"/>
      <c r="Q21" s="153" t="str">
        <f>IF(ISERROR(P21*Q14/P14),"",P21*Q14/P14)</f>
        <v/>
      </c>
    </row>
    <row r="22" spans="2:17" s="7" customFormat="1" ht="15" customHeight="1" x14ac:dyDescent="0.2">
      <c r="B22" s="61" t="s">
        <v>265</v>
      </c>
      <c r="C22" s="103" t="s">
        <v>18</v>
      </c>
      <c r="D22" s="113" t="s">
        <v>123</v>
      </c>
      <c r="E22" s="112"/>
      <c r="F22" s="163"/>
      <c r="G22" s="153" t="str">
        <f>IF(ISERROR(F22*G14/F14),"",F22*G14/F14)</f>
        <v/>
      </c>
      <c r="H22" s="163"/>
      <c r="I22" s="153" t="str">
        <f>IF(ISERROR(H22*I14/H14),"",H22*I14/H14)</f>
        <v/>
      </c>
      <c r="J22" s="163"/>
      <c r="K22" s="153" t="str">
        <f>IF(ISERROR(J22*K14/J14),"",J22*K14/J14)</f>
        <v/>
      </c>
      <c r="L22" s="163"/>
      <c r="M22" s="153" t="str">
        <f>IF(ISERROR(L22*M14/L14),"",L22*M14/L14)</f>
        <v/>
      </c>
      <c r="N22" s="163"/>
      <c r="O22" s="153" t="str">
        <f>IF(ISERROR(N22*O14/N14),"",N22*O14/N14)</f>
        <v/>
      </c>
      <c r="P22" s="163"/>
      <c r="Q22" s="153" t="str">
        <f>IF(ISERROR(P22*Q14/P14),"",P22*Q14/P14)</f>
        <v/>
      </c>
    </row>
    <row r="23" spans="2:17" s="7" customFormat="1" ht="15" customHeight="1" x14ac:dyDescent="0.2">
      <c r="B23" s="61" t="s">
        <v>266</v>
      </c>
      <c r="C23" s="103" t="s">
        <v>18</v>
      </c>
      <c r="D23" s="205" t="s">
        <v>65</v>
      </c>
      <c r="E23" s="204"/>
      <c r="F23" s="163"/>
      <c r="G23" s="153" t="str">
        <f>IF(ISERROR(F23*G14/F14),"",F23*G14/F14)</f>
        <v/>
      </c>
      <c r="H23" s="163"/>
      <c r="I23" s="153" t="str">
        <f>IF(ISERROR(H23*I14/H14),"",H23*I14/H14)</f>
        <v/>
      </c>
      <c r="J23" s="163"/>
      <c r="K23" s="153" t="str">
        <f>IF(ISERROR(J23*K14/J14),"",J23*K14/J14)</f>
        <v/>
      </c>
      <c r="L23" s="163"/>
      <c r="M23" s="153" t="str">
        <f>IF(ISERROR(L23*M14/L14),"",L23*M14/L14)</f>
        <v/>
      </c>
      <c r="N23" s="163"/>
      <c r="O23" s="153" t="str">
        <f>IF(ISERROR(N23*O14/N14),"",N23*O14/N14)</f>
        <v/>
      </c>
      <c r="P23" s="163"/>
      <c r="Q23" s="153" t="str">
        <f>IF(ISERROR(P23*Q14/P14),"",P23*Q14/P14)</f>
        <v/>
      </c>
    </row>
    <row r="24" spans="2:17" s="7" customFormat="1" ht="15" customHeight="1" x14ac:dyDescent="0.2">
      <c r="B24" s="61" t="s">
        <v>267</v>
      </c>
      <c r="C24" s="103" t="s">
        <v>18</v>
      </c>
      <c r="D24" s="203" t="s">
        <v>63</v>
      </c>
      <c r="E24" s="204"/>
      <c r="F24" s="163"/>
      <c r="G24" s="153" t="str">
        <f>IF(ISERROR(F24*G14/F14),"",F24*G14/F14)</f>
        <v/>
      </c>
      <c r="H24" s="163"/>
      <c r="I24" s="153" t="str">
        <f>IF(ISERROR(H24*I14/H14),"",H24*I14/H14)</f>
        <v/>
      </c>
      <c r="J24" s="163"/>
      <c r="K24" s="153" t="str">
        <f>IF(ISERROR(J24*K14/J14),"",J24*K14/J14)</f>
        <v/>
      </c>
      <c r="L24" s="163"/>
      <c r="M24" s="153" t="str">
        <f>IF(ISERROR(L24*M14/L14),"",L24*M14/L14)</f>
        <v/>
      </c>
      <c r="N24" s="163"/>
      <c r="O24" s="153" t="str">
        <f>IF(ISERROR(N24*O14/N14),"",N24*O14/N14)</f>
        <v/>
      </c>
      <c r="P24" s="163"/>
      <c r="Q24" s="153" t="str">
        <f>IF(ISERROR(P24*Q14/P14),"",P24*Q14/P14)</f>
        <v/>
      </c>
    </row>
    <row r="25" spans="2:17" s="7" customFormat="1" ht="15" customHeight="1" x14ac:dyDescent="0.2">
      <c r="B25" s="61" t="s">
        <v>268</v>
      </c>
      <c r="C25" s="103" t="s">
        <v>18</v>
      </c>
      <c r="D25" s="203" t="s">
        <v>124</v>
      </c>
      <c r="E25" s="204"/>
      <c r="F25" s="163"/>
      <c r="G25" s="153" t="str">
        <f>IF(ISERROR(F25*G14/F14),"",F25*G14/F14)</f>
        <v/>
      </c>
      <c r="H25" s="163"/>
      <c r="I25" s="153" t="str">
        <f>IF(ISERROR(H25*I14/H14),"",H25*I14/H14)</f>
        <v/>
      </c>
      <c r="J25" s="163"/>
      <c r="K25" s="153" t="str">
        <f>IF(ISERROR(J25*K14/J14),"",J25*K14/J14)</f>
        <v/>
      </c>
      <c r="L25" s="163"/>
      <c r="M25" s="153" t="str">
        <f>IF(ISERROR(L25*M14/L14),"",L25*M14/L14)</f>
        <v/>
      </c>
      <c r="N25" s="163"/>
      <c r="O25" s="153" t="str">
        <f>IF(ISERROR(N25*O14/N14),"",N25*O14/N14)</f>
        <v/>
      </c>
      <c r="P25" s="163"/>
      <c r="Q25" s="153" t="str">
        <f>IF(ISERROR(P25*Q14/P14),"",P25*Q14/P14)</f>
        <v/>
      </c>
    </row>
    <row r="26" spans="2:17" s="7" customFormat="1" ht="15" customHeight="1" x14ac:dyDescent="0.2">
      <c r="B26" s="61" t="s">
        <v>269</v>
      </c>
      <c r="C26" s="103" t="s">
        <v>18</v>
      </c>
      <c r="D26" s="113" t="s">
        <v>125</v>
      </c>
      <c r="E26" s="112"/>
      <c r="F26" s="163"/>
      <c r="G26" s="153" t="str">
        <f>IF(ISERROR(F26*G14/F14),"",F26*G14/F14)</f>
        <v/>
      </c>
      <c r="H26" s="163"/>
      <c r="I26" s="153" t="str">
        <f>IF(ISERROR(H26*I14/H14),"",H26*I14/H14)</f>
        <v/>
      </c>
      <c r="J26" s="163"/>
      <c r="K26" s="153" t="str">
        <f>IF(ISERROR(J26*K14/J14),"",J26*K14/J14)</f>
        <v/>
      </c>
      <c r="L26" s="163"/>
      <c r="M26" s="153" t="str">
        <f>IF(ISERROR(L26*M14/L14),"",L26*M14/L14)</f>
        <v/>
      </c>
      <c r="N26" s="163"/>
      <c r="O26" s="153" t="str">
        <f>IF(ISERROR(N26*O14/N14),"",N26*O14/N14)</f>
        <v/>
      </c>
      <c r="P26" s="163"/>
      <c r="Q26" s="153" t="str">
        <f>IF(ISERROR(P26*Q14/P14),"",P26*Q14/P14)</f>
        <v/>
      </c>
    </row>
    <row r="27" spans="2:17" s="30" customFormat="1" ht="15" customHeight="1" x14ac:dyDescent="0.2">
      <c r="B27" s="16" t="s">
        <v>270</v>
      </c>
      <c r="C27" s="104" t="s">
        <v>15</v>
      </c>
      <c r="D27" s="206" t="s">
        <v>119</v>
      </c>
      <c r="E27" s="207"/>
      <c r="F27" s="72">
        <f>SUM(F20:F26)</f>
        <v>0</v>
      </c>
      <c r="G27" s="175" t="str">
        <f>IF(ISERROR(100/F11*F27),"",100/F11*F27)</f>
        <v/>
      </c>
      <c r="H27" s="72">
        <f>SUM(H20:H26)</f>
        <v>0</v>
      </c>
      <c r="I27" s="175" t="str">
        <f>IF(ISERROR(100/H11*H27),"",100/H11*H27)</f>
        <v/>
      </c>
      <c r="J27" s="72">
        <f>SUM(J20:J26)</f>
        <v>0</v>
      </c>
      <c r="K27" s="175" t="str">
        <f>IF(ISERROR(100/J11*J27),"",100/J11*J27)</f>
        <v/>
      </c>
      <c r="L27" s="72">
        <f>SUM(L20:L26)</f>
        <v>0</v>
      </c>
      <c r="M27" s="175" t="str">
        <f>IF(ISERROR(100/L11*L27),"",100/L11*L27)</f>
        <v/>
      </c>
      <c r="N27" s="72">
        <f>SUM(N20:N26)</f>
        <v>0</v>
      </c>
      <c r="O27" s="175" t="str">
        <f>IF(ISERROR(100/N11*N27),"",100/N11*N27)</f>
        <v/>
      </c>
      <c r="P27" s="72">
        <f>SUM(P20:P26)</f>
        <v>0</v>
      </c>
      <c r="Q27" s="175" t="str">
        <f>IF(ISERROR(100/P11*P27),"",100/P11*P27)</f>
        <v/>
      </c>
    </row>
    <row r="28" spans="2:17" s="7" customFormat="1" ht="15" customHeight="1" x14ac:dyDescent="0.2">
      <c r="B28" s="61" t="s">
        <v>271</v>
      </c>
      <c r="C28" s="103" t="s">
        <v>18</v>
      </c>
      <c r="D28" s="205" t="s">
        <v>121</v>
      </c>
      <c r="E28" s="204"/>
      <c r="F28" s="163"/>
      <c r="G28" s="153" t="str">
        <f>IF(ISERROR(F28*G14/F14),"",F28*G14/F14)</f>
        <v/>
      </c>
      <c r="H28" s="163"/>
      <c r="I28" s="153" t="str">
        <f>IF(ISERROR(H28*I14/H14),"",H28*I14/H14)</f>
        <v/>
      </c>
      <c r="J28" s="163"/>
      <c r="K28" s="153" t="str">
        <f>IF(ISERROR(J28*K14/J14),"",J28*K14/J14)</f>
        <v/>
      </c>
      <c r="L28" s="163"/>
      <c r="M28" s="153" t="str">
        <f>IF(ISERROR(L28*M14/L14),"",L28*M14/L14)</f>
        <v/>
      </c>
      <c r="N28" s="163"/>
      <c r="O28" s="153" t="str">
        <f>IF(ISERROR(N28*O14/N14),"",N28*O14/N14)</f>
        <v/>
      </c>
      <c r="P28" s="163"/>
      <c r="Q28" s="153" t="str">
        <f>IF(ISERROR(P28*Q14/P14),"",P28*Q14/P14)</f>
        <v/>
      </c>
    </row>
    <row r="29" spans="2:17" s="7" customFormat="1" ht="15" customHeight="1" x14ac:dyDescent="0.2">
      <c r="B29" s="61" t="s">
        <v>272</v>
      </c>
      <c r="C29" s="114" t="s">
        <v>248</v>
      </c>
      <c r="D29" s="203" t="s">
        <v>412</v>
      </c>
      <c r="E29" s="204"/>
      <c r="F29" s="163"/>
      <c r="G29" s="153" t="str">
        <f>IF(ISERROR(F29*G14/F14),"",F29*G14/F14)</f>
        <v/>
      </c>
      <c r="H29" s="163"/>
      <c r="I29" s="153" t="str">
        <f>IF(ISERROR(H29*I14/H14),"",H29*I14/H14)</f>
        <v/>
      </c>
      <c r="J29" s="163"/>
      <c r="K29" s="153" t="str">
        <f>IF(ISERROR(J29*K14/J14),"",J29*K14/J14)</f>
        <v/>
      </c>
      <c r="L29" s="163"/>
      <c r="M29" s="153" t="str">
        <f>IF(ISERROR(L29*M14/L14),"",L29*M14/L14)</f>
        <v/>
      </c>
      <c r="N29" s="163"/>
      <c r="O29" s="153" t="str">
        <f>IF(ISERROR(N29*O14/N14),"",N29*O14/N14)</f>
        <v/>
      </c>
      <c r="P29" s="163"/>
      <c r="Q29" s="153" t="str">
        <f>IF(ISERROR(P29*Q14/P14),"",P29*Q14/P14)</f>
        <v/>
      </c>
    </row>
    <row r="30" spans="2:17" s="7" customFormat="1" ht="15" customHeight="1" x14ac:dyDescent="0.2">
      <c r="B30" s="61" t="s">
        <v>273</v>
      </c>
      <c r="C30" s="114" t="s">
        <v>248</v>
      </c>
      <c r="D30" s="205" t="s">
        <v>122</v>
      </c>
      <c r="E30" s="204"/>
      <c r="F30" s="163"/>
      <c r="G30" s="153" t="str">
        <f>IF(ISERROR(F30*G14/F14),"",F30*G14/F14)</f>
        <v/>
      </c>
      <c r="H30" s="163"/>
      <c r="I30" s="153" t="str">
        <f>IF(ISERROR(H30*I14/H14),"",H30*I14/H14)</f>
        <v/>
      </c>
      <c r="J30" s="163"/>
      <c r="K30" s="153" t="str">
        <f>IF(ISERROR(J30*K14/J14),"",J30*K14/J14)</f>
        <v/>
      </c>
      <c r="L30" s="163"/>
      <c r="M30" s="153" t="str">
        <f>IF(ISERROR(L30*M14/L14),"",L30*M14/L14)</f>
        <v/>
      </c>
      <c r="N30" s="163"/>
      <c r="O30" s="153" t="str">
        <f>IF(ISERROR(N30*O14/N14),"",N30*O14/N14)</f>
        <v/>
      </c>
      <c r="P30" s="163"/>
      <c r="Q30" s="153" t="str">
        <f>IF(ISERROR(P30*Q14/P14),"",P30*Q14/P14)</f>
        <v/>
      </c>
    </row>
    <row r="31" spans="2:17" s="12" customFormat="1" ht="15" customHeight="1" x14ac:dyDescent="0.2">
      <c r="B31" s="118" t="s">
        <v>274</v>
      </c>
      <c r="C31" s="104" t="s">
        <v>15</v>
      </c>
      <c r="D31" s="206" t="s">
        <v>120</v>
      </c>
      <c r="E31" s="207"/>
      <c r="F31" s="72">
        <f>SUM(F27:F30)</f>
        <v>0</v>
      </c>
      <c r="G31" s="175" t="str">
        <f>IF(ISERROR(100/F11*F31),"",100/F11*F31)</f>
        <v/>
      </c>
      <c r="H31" s="72">
        <f>SUM(H27:H30)</f>
        <v>0</v>
      </c>
      <c r="I31" s="175" t="str">
        <f>IF(ISERROR(100/H11*H31),"",100/H11*H31)</f>
        <v/>
      </c>
      <c r="J31" s="72">
        <f>SUM(J27:J30)</f>
        <v>0</v>
      </c>
      <c r="K31" s="175" t="str">
        <f>IF(ISERROR(100/J11*J31),"",100/J11*J31)</f>
        <v/>
      </c>
      <c r="L31" s="72">
        <f>SUM(L27:L30)</f>
        <v>0</v>
      </c>
      <c r="M31" s="175" t="str">
        <f>IF(ISERROR(100/L11*L31),"",100/L11*L31)</f>
        <v/>
      </c>
      <c r="N31" s="72">
        <f>SUM(N27:N30)</f>
        <v>0</v>
      </c>
      <c r="O31" s="175" t="str">
        <f>IF(ISERROR(100/N11*N31),"",100/N11*N31)</f>
        <v/>
      </c>
      <c r="P31" s="72">
        <f>SUM(P27:P30)</f>
        <v>0</v>
      </c>
      <c r="Q31" s="175" t="str">
        <f>IF(ISERROR(100/P11*P31),"",100/P11*P31)</f>
        <v/>
      </c>
    </row>
    <row r="32" spans="2:17" s="44" customFormat="1" ht="15" customHeight="1" x14ac:dyDescent="0.2">
      <c r="B32" s="124" t="s">
        <v>275</v>
      </c>
      <c r="C32" s="114" t="s">
        <v>12</v>
      </c>
      <c r="D32" s="208" t="s">
        <v>126</v>
      </c>
      <c r="E32" s="209"/>
      <c r="F32" s="163"/>
      <c r="G32" s="153" t="str">
        <f>IF(ISERROR(F32*G14/F14),"",F32*G14/F14)</f>
        <v/>
      </c>
      <c r="H32" s="163"/>
      <c r="I32" s="153" t="str">
        <f>IF(ISERROR(H32*I14/H14),"",H32*I14/H14)</f>
        <v/>
      </c>
      <c r="J32" s="163"/>
      <c r="K32" s="153" t="str">
        <f>IF(ISERROR(J32*K14/J14),"",J32*K14/J14)</f>
        <v/>
      </c>
      <c r="L32" s="163"/>
      <c r="M32" s="153" t="str">
        <f>IF(ISERROR(L32*M14/L14),"",L32*M14/L14)</f>
        <v/>
      </c>
      <c r="N32" s="163"/>
      <c r="O32" s="153" t="str">
        <f>IF(ISERROR(N32*O14/N14),"",N32*O14/N14)</f>
        <v/>
      </c>
      <c r="P32" s="163"/>
      <c r="Q32" s="153" t="str">
        <f>IF(ISERROR(P32*Q14/P14),"",P32*Q14/P14)</f>
        <v/>
      </c>
    </row>
    <row r="33" spans="2:17" s="44" customFormat="1" ht="15" customHeight="1" x14ac:dyDescent="0.2">
      <c r="B33" s="124" t="s">
        <v>276</v>
      </c>
      <c r="C33" s="103" t="s">
        <v>18</v>
      </c>
      <c r="D33" s="209" t="s">
        <v>118</v>
      </c>
      <c r="E33" s="209"/>
      <c r="F33" s="163"/>
      <c r="G33" s="153" t="str">
        <f>IF(ISERROR(F33*G14/F14),"",F33*G14/F14)</f>
        <v/>
      </c>
      <c r="H33" s="163"/>
      <c r="I33" s="153" t="str">
        <f>IF(ISERROR(H33*I14/H14),"",H33*I14/H14)</f>
        <v/>
      </c>
      <c r="J33" s="163"/>
      <c r="K33" s="153" t="str">
        <f>IF(ISERROR(J33*K14/J14),"",J33*K14/J14)</f>
        <v/>
      </c>
      <c r="L33" s="163"/>
      <c r="M33" s="153" t="str">
        <f>IF(ISERROR(L33*M14/L14),"",L33*M14/L14)</f>
        <v/>
      </c>
      <c r="N33" s="163"/>
      <c r="O33" s="153" t="str">
        <f>IF(ISERROR(N33*O14/N14),"",N33*O14/N14)</f>
        <v/>
      </c>
      <c r="P33" s="163"/>
      <c r="Q33" s="153" t="str">
        <f>IF(ISERROR(P33*Q14/P14),"",P33*Q14/P14)</f>
        <v/>
      </c>
    </row>
    <row r="34" spans="2:17" s="7" customFormat="1" ht="15" customHeight="1" x14ac:dyDescent="0.2">
      <c r="B34" s="61" t="s">
        <v>279</v>
      </c>
      <c r="C34" s="103" t="s">
        <v>12</v>
      </c>
      <c r="D34" s="203" t="s">
        <v>277</v>
      </c>
      <c r="E34" s="204"/>
      <c r="F34" s="163"/>
      <c r="G34" s="153" t="str">
        <f>IF(ISERROR(F34*G14/F14),"",F34*G14/F14)</f>
        <v/>
      </c>
      <c r="H34" s="163"/>
      <c r="I34" s="153" t="str">
        <f>IF(ISERROR(H34*I14/H14),"",H34*I14/H14)</f>
        <v/>
      </c>
      <c r="J34" s="163"/>
      <c r="K34" s="153" t="str">
        <f>IF(ISERROR(J34*K14/J14),"",J34*K14/J14)</f>
        <v/>
      </c>
      <c r="L34" s="163"/>
      <c r="M34" s="153" t="str">
        <f>IF(ISERROR(L34*M14/L14),"",L34*M14/L14)</f>
        <v/>
      </c>
      <c r="N34" s="163"/>
      <c r="O34" s="153" t="str">
        <f>IF(ISERROR(N34*O14/N14),"",N34*O14/N14)</f>
        <v/>
      </c>
      <c r="P34" s="163"/>
      <c r="Q34" s="153" t="str">
        <f>IF(ISERROR(P34*Q14/P14),"",P34*Q14/P14)</f>
        <v/>
      </c>
    </row>
    <row r="35" spans="2:17" s="7" customFormat="1" ht="15" customHeight="1" x14ac:dyDescent="0.2">
      <c r="B35" s="61" t="s">
        <v>280</v>
      </c>
      <c r="C35" s="103" t="s">
        <v>18</v>
      </c>
      <c r="D35" s="203" t="s">
        <v>278</v>
      </c>
      <c r="E35" s="204"/>
      <c r="F35" s="163"/>
      <c r="G35" s="153" t="str">
        <f>IF(ISERROR(F35*G14/F14),"",F35*G14/F14)</f>
        <v/>
      </c>
      <c r="H35" s="163"/>
      <c r="I35" s="153" t="str">
        <f>IF(ISERROR(H35*I14/H14),"",H35*I14/H14)</f>
        <v/>
      </c>
      <c r="J35" s="163"/>
      <c r="K35" s="153" t="str">
        <f>IF(ISERROR(J35*K14/J14),"",J35*K14/J14)</f>
        <v/>
      </c>
      <c r="L35" s="163"/>
      <c r="M35" s="153" t="str">
        <f>IF(ISERROR(L35*M14/L14),"",L35*M14/L14)</f>
        <v/>
      </c>
      <c r="N35" s="163"/>
      <c r="O35" s="153" t="str">
        <f>IF(ISERROR(N35*O14/N14),"",N35*O14/N14)</f>
        <v/>
      </c>
      <c r="P35" s="163"/>
      <c r="Q35" s="153" t="str">
        <f>IF(ISERROR(P35*Q14/P14),"",P35*Q14/P14)</f>
        <v/>
      </c>
    </row>
    <row r="36" spans="2:17" s="7" customFormat="1" ht="15" customHeight="1" x14ac:dyDescent="0.2">
      <c r="B36" s="61" t="s">
        <v>281</v>
      </c>
      <c r="C36" s="114" t="s">
        <v>18</v>
      </c>
      <c r="D36" s="203" t="s">
        <v>282</v>
      </c>
      <c r="E36" s="204"/>
      <c r="F36" s="163"/>
      <c r="G36" s="153" t="str">
        <f>IF(ISERROR(F36*G14/F14),"",F36*G14/F14)</f>
        <v/>
      </c>
      <c r="H36" s="163"/>
      <c r="I36" s="153" t="str">
        <f>IF(ISERROR(H36*I14/H14),"",H36*I14/H14)</f>
        <v/>
      </c>
      <c r="J36" s="163"/>
      <c r="K36" s="153" t="str">
        <f>IF(ISERROR(J36*K14/J14),"",J36*K14/J14)</f>
        <v/>
      </c>
      <c r="L36" s="163"/>
      <c r="M36" s="153" t="str">
        <f>IF(ISERROR(L36*M14/L14),"",L36*M14/L14)</f>
        <v/>
      </c>
      <c r="N36" s="163"/>
      <c r="O36" s="153" t="str">
        <f>IF(ISERROR(N36*O14/N14),"",N36*O14/N14)</f>
        <v/>
      </c>
      <c r="P36" s="163"/>
      <c r="Q36" s="153" t="str">
        <f>IF(ISERROR(P36*Q14/P14),"",P36*Q14/P14)</f>
        <v/>
      </c>
    </row>
    <row r="37" spans="2:17" s="7" customFormat="1" ht="15" customHeight="1" x14ac:dyDescent="0.2">
      <c r="B37" s="61" t="s">
        <v>283</v>
      </c>
      <c r="C37" s="114" t="s">
        <v>248</v>
      </c>
      <c r="D37" s="203" t="s">
        <v>284</v>
      </c>
      <c r="E37" s="204"/>
      <c r="F37" s="163"/>
      <c r="G37" s="153" t="str">
        <f>IF(ISERROR(F37*G14/F14),"",F37*G14/F14)</f>
        <v/>
      </c>
      <c r="H37" s="163"/>
      <c r="I37" s="153" t="str">
        <f>IF(ISERROR(H37*I14/H14),"",H37*I14/H14)</f>
        <v/>
      </c>
      <c r="J37" s="163"/>
      <c r="K37" s="153" t="str">
        <f>IF(ISERROR(J37*K14/J14),"",J37*K14/J14)</f>
        <v/>
      </c>
      <c r="L37" s="163"/>
      <c r="M37" s="153" t="str">
        <f>IF(ISERROR(L37*M14/L14),"",L37*M14/L14)</f>
        <v/>
      </c>
      <c r="N37" s="163"/>
      <c r="O37" s="153" t="str">
        <f>IF(ISERROR(N37*O14/N14),"",N37*O14/N14)</f>
        <v/>
      </c>
      <c r="P37" s="163"/>
      <c r="Q37" s="153" t="str">
        <f>IF(ISERROR(P37*Q14/P14),"",P37*Q14/P14)</f>
        <v/>
      </c>
    </row>
    <row r="38" spans="2:17" s="7" customFormat="1" ht="15" customHeight="1" x14ac:dyDescent="0.2">
      <c r="B38" s="118" t="s">
        <v>285</v>
      </c>
      <c r="C38" s="104" t="s">
        <v>15</v>
      </c>
      <c r="D38" s="206" t="s">
        <v>286</v>
      </c>
      <c r="E38" s="207"/>
      <c r="F38" s="72">
        <f>SUM(F31:F37)</f>
        <v>0</v>
      </c>
      <c r="G38" s="175" t="str">
        <f>IF(ISERROR(F38*G14/F14),"",F38*G14/F14)</f>
        <v/>
      </c>
      <c r="H38" s="72">
        <f>SUM(H31:H37)</f>
        <v>0</v>
      </c>
      <c r="I38" s="175" t="str">
        <f>IF(ISERROR(H38*I14/H14),"",H38*I14/H14)</f>
        <v/>
      </c>
      <c r="J38" s="72">
        <f>SUM(J31:J37)</f>
        <v>0</v>
      </c>
      <c r="K38" s="175" t="str">
        <f>IF(ISERROR(J38*K14/J14),"",J38*K14/J14)</f>
        <v/>
      </c>
      <c r="L38" s="72">
        <f>SUM(L31:L37)</f>
        <v>0</v>
      </c>
      <c r="M38" s="175" t="str">
        <f>IF(ISERROR(L38*M14/L14),"",L38*M14/L14)</f>
        <v/>
      </c>
      <c r="N38" s="72">
        <f>SUM(N31:N37)</f>
        <v>0</v>
      </c>
      <c r="O38" s="175" t="str">
        <f>IF(ISERROR(N38*O14/N14),"",N38*O14/N14)</f>
        <v/>
      </c>
      <c r="P38" s="72">
        <f>SUM(P31:P37)</f>
        <v>0</v>
      </c>
      <c r="Q38" s="175" t="str">
        <f>IF(ISERROR(P38*Q14/P14),"",P38*Q14/P14)</f>
        <v/>
      </c>
    </row>
    <row r="39" spans="2:17" s="7" customFormat="1" ht="15" customHeight="1" x14ac:dyDescent="0.2">
      <c r="B39" s="61" t="s">
        <v>287</v>
      </c>
      <c r="C39" s="114" t="s">
        <v>12</v>
      </c>
      <c r="D39" s="203" t="s">
        <v>289</v>
      </c>
      <c r="E39" s="204"/>
      <c r="F39" s="163"/>
      <c r="G39" s="153" t="str">
        <f>IF(ISERROR(F39*G14/F14),"",F39*G14/F14)</f>
        <v/>
      </c>
      <c r="H39" s="163"/>
      <c r="I39" s="153" t="str">
        <f>IF(ISERROR(H39*I14/H14),"",H39*I14/H14)</f>
        <v/>
      </c>
      <c r="J39" s="163"/>
      <c r="K39" s="153" t="str">
        <f>IF(ISERROR(J39*K14/J14),"",J39*K14/J14)</f>
        <v/>
      </c>
      <c r="L39" s="163"/>
      <c r="M39" s="153" t="str">
        <f>IF(ISERROR(L39*M14/L14),"",L39*M14/L14)</f>
        <v/>
      </c>
      <c r="N39" s="163"/>
      <c r="O39" s="153" t="str">
        <f>IF(ISERROR(N39*O14/N14),"",N39*O14/N14)</f>
        <v/>
      </c>
      <c r="P39" s="163"/>
      <c r="Q39" s="153" t="str">
        <f>IF(ISERROR(P39*Q14/P14),"",P39*Q14/P14)</f>
        <v/>
      </c>
    </row>
    <row r="40" spans="2:17" s="7" customFormat="1" ht="15" customHeight="1" x14ac:dyDescent="0.2">
      <c r="B40" s="61" t="s">
        <v>288</v>
      </c>
      <c r="C40" s="114" t="s">
        <v>18</v>
      </c>
      <c r="D40" s="203" t="s">
        <v>290</v>
      </c>
      <c r="E40" s="204"/>
      <c r="F40" s="163"/>
      <c r="G40" s="153" t="str">
        <f>IF(ISERROR(F40*G14/F14),"",F40*G14/F14)</f>
        <v/>
      </c>
      <c r="H40" s="163"/>
      <c r="I40" s="153" t="str">
        <f>IF(ISERROR(H40*I14/H14),"",H40*I14/H14)</f>
        <v/>
      </c>
      <c r="J40" s="163"/>
      <c r="K40" s="153" t="str">
        <f>IF(ISERROR(J40*K14/J14),"",J40*K14/J14)</f>
        <v/>
      </c>
      <c r="L40" s="163"/>
      <c r="M40" s="153" t="str">
        <f>IF(ISERROR(L40*M14/L14),"",L40*M14/L14)</f>
        <v/>
      </c>
      <c r="N40" s="163"/>
      <c r="O40" s="153" t="str">
        <f>IF(ISERROR(N40*O14/N14),"",N40*O14/N14)</f>
        <v/>
      </c>
      <c r="P40" s="163"/>
      <c r="Q40" s="153" t="str">
        <f>IF(ISERROR(P40*Q14/P14),"",P40*Q14/P14)</f>
        <v/>
      </c>
    </row>
    <row r="41" spans="2:17" s="7" customFormat="1" ht="15" customHeight="1" x14ac:dyDescent="0.2">
      <c r="B41" s="61" t="s">
        <v>291</v>
      </c>
      <c r="C41" s="114" t="s">
        <v>248</v>
      </c>
      <c r="D41" s="203" t="s">
        <v>292</v>
      </c>
      <c r="E41" s="204"/>
      <c r="F41" s="163"/>
      <c r="G41" s="153" t="str">
        <f>IF(ISERROR(F41*G14/F14),"",F41*G14/F14)</f>
        <v/>
      </c>
      <c r="H41" s="163"/>
      <c r="I41" s="153" t="str">
        <f>IF(ISERROR(H41*I14/H14),"",H41*I14/H14)</f>
        <v/>
      </c>
      <c r="J41" s="163"/>
      <c r="K41" s="153" t="str">
        <f>IF(ISERROR(J41*K14/J14),"",J41*K14/J14)</f>
        <v/>
      </c>
      <c r="L41" s="163"/>
      <c r="M41" s="153" t="str">
        <f>IF(ISERROR(L41*M14/L14),"",L41*M14/L14)</f>
        <v/>
      </c>
      <c r="N41" s="163"/>
      <c r="O41" s="153" t="str">
        <f>IF(ISERROR(N41*O14/N14),"",N41*O14/N14)</f>
        <v/>
      </c>
      <c r="P41" s="163"/>
      <c r="Q41" s="153" t="str">
        <f>IF(ISERROR(P41*Q14/P14),"",P41*Q14/P14)</f>
        <v/>
      </c>
    </row>
    <row r="42" spans="2:17" s="7" customFormat="1" ht="15" customHeight="1" x14ac:dyDescent="0.2">
      <c r="B42" s="61" t="s">
        <v>293</v>
      </c>
      <c r="C42" s="114" t="s">
        <v>248</v>
      </c>
      <c r="D42" s="203" t="s">
        <v>294</v>
      </c>
      <c r="E42" s="204"/>
      <c r="F42" s="163"/>
      <c r="G42" s="153" t="str">
        <f>IF(ISERROR(F42*G14/F14),"",F42*G14/F14)</f>
        <v/>
      </c>
      <c r="H42" s="163"/>
      <c r="I42" s="153" t="str">
        <f>IF(ISERROR(H42*I14/H14),"",H42*I14/H14)</f>
        <v/>
      </c>
      <c r="J42" s="163"/>
      <c r="K42" s="153" t="str">
        <f>IF(ISERROR(J42*K14/J14),"",J42*K14/J14)</f>
        <v/>
      </c>
      <c r="L42" s="163"/>
      <c r="M42" s="153" t="str">
        <f>IF(ISERROR(L42*M14/L14),"",L42*M14/L14)</f>
        <v/>
      </c>
      <c r="N42" s="163"/>
      <c r="O42" s="153" t="str">
        <f>IF(ISERROR(N42*O14/N14),"",N42*O14/N14)</f>
        <v/>
      </c>
      <c r="P42" s="163"/>
      <c r="Q42" s="153" t="str">
        <f>IF(ISERROR(P42*Q14/P14),"",P42*Q14/P14)</f>
        <v/>
      </c>
    </row>
    <row r="43" spans="2:17" s="7" customFormat="1" ht="15" customHeight="1" x14ac:dyDescent="0.2">
      <c r="B43" s="61" t="s">
        <v>295</v>
      </c>
      <c r="C43" s="114" t="s">
        <v>248</v>
      </c>
      <c r="D43" s="205" t="s">
        <v>66</v>
      </c>
      <c r="E43" s="204"/>
      <c r="F43" s="163"/>
      <c r="G43" s="153" t="str">
        <f>IF(ISERROR(F43*G14/F14),"",F43*G14/F14)</f>
        <v/>
      </c>
      <c r="H43" s="163"/>
      <c r="I43" s="153" t="str">
        <f>IF(ISERROR(H43*I14/H14),"",H43*I14/H14)</f>
        <v/>
      </c>
      <c r="J43" s="163"/>
      <c r="K43" s="153" t="str">
        <f>IF(ISERROR(J43*K14/J14),"",J43*K14/J14)</f>
        <v/>
      </c>
      <c r="L43" s="163"/>
      <c r="M43" s="153" t="str">
        <f>IF(ISERROR(L43*M14/L14),"",L43*M14/L14)</f>
        <v/>
      </c>
      <c r="N43" s="163"/>
      <c r="O43" s="153" t="str">
        <f>IF(ISERROR(N43*O14/N14),"",N43*O14/N14)</f>
        <v/>
      </c>
      <c r="P43" s="163"/>
      <c r="Q43" s="153" t="str">
        <f>IF(ISERROR(P43*Q14/P14),"",P43*Q14/P14)</f>
        <v/>
      </c>
    </row>
    <row r="44" spans="2:17" s="7" customFormat="1" ht="15" customHeight="1" x14ac:dyDescent="0.2">
      <c r="B44" s="61" t="s">
        <v>296</v>
      </c>
      <c r="C44" s="114" t="s">
        <v>248</v>
      </c>
      <c r="D44" s="203" t="s">
        <v>297</v>
      </c>
      <c r="E44" s="204"/>
      <c r="F44" s="163"/>
      <c r="G44" s="153" t="str">
        <f>IF(ISERROR(F44*G14/F14),"",F44*G14/F14)</f>
        <v/>
      </c>
      <c r="H44" s="163"/>
      <c r="I44" s="153" t="str">
        <f>IF(ISERROR(H44*I14/H14),"",H44*I14/H14)</f>
        <v/>
      </c>
      <c r="J44" s="163"/>
      <c r="K44" s="153" t="str">
        <f>IF(ISERROR(J44*K14/J14),"",J44*K14/J14)</f>
        <v/>
      </c>
      <c r="L44" s="163"/>
      <c r="M44" s="153" t="str">
        <f>IF(ISERROR(L44*M14/L14),"",L44*M14/L14)</f>
        <v/>
      </c>
      <c r="N44" s="163"/>
      <c r="O44" s="153" t="str">
        <f>IF(ISERROR(N44*O14/N14),"",N44*O14/N14)</f>
        <v/>
      </c>
      <c r="P44" s="163"/>
      <c r="Q44" s="153" t="str">
        <f>IF(ISERROR(P44*Q14/P14),"",P44*Q14/P14)</f>
        <v/>
      </c>
    </row>
    <row r="45" spans="2:17" s="12" customFormat="1" ht="15" customHeight="1" x14ac:dyDescent="0.2">
      <c r="B45" s="118" t="s">
        <v>298</v>
      </c>
      <c r="C45" s="104" t="s">
        <v>15</v>
      </c>
      <c r="D45" s="206" t="s">
        <v>418</v>
      </c>
      <c r="E45" s="207"/>
      <c r="F45" s="72">
        <f>SUM(F38:F44)</f>
        <v>0</v>
      </c>
      <c r="G45" s="175" t="str">
        <f>IF(ISERROR(F45*G14/F14),"",F45*G14/F14)</f>
        <v/>
      </c>
      <c r="H45" s="72">
        <f>SUM(H38:H44)</f>
        <v>0</v>
      </c>
      <c r="I45" s="175" t="str">
        <f>IF(ISERROR(H45*I14/H14),"",H45*I14/H14)</f>
        <v/>
      </c>
      <c r="J45" s="176">
        <f>SUM(J38:J44)</f>
        <v>0</v>
      </c>
      <c r="K45" s="175" t="str">
        <f>IF(ISERROR(J45*K14/J14),"",J45*K14/J14)</f>
        <v/>
      </c>
      <c r="L45" s="72">
        <f>SUM(L38:L44)</f>
        <v>0</v>
      </c>
      <c r="M45" s="175" t="str">
        <f>IF(ISERROR(L45*M14/L14),"",L45*M14/L14)</f>
        <v/>
      </c>
      <c r="N45" s="72">
        <f>SUM(N38:N44)</f>
        <v>0</v>
      </c>
      <c r="O45" s="175" t="str">
        <f>IF(ISERROR(N45*O14/N14),"",N45*O14/N14)</f>
        <v/>
      </c>
      <c r="P45" s="72">
        <f>SUM(P38:P44)</f>
        <v>0</v>
      </c>
      <c r="Q45" s="175" t="str">
        <f>IF(ISERROR(P45*Q14/P14),"",P45*Q14/P14)</f>
        <v/>
      </c>
    </row>
    <row r="46" spans="2:17" s="44" customFormat="1" ht="15" customHeight="1" x14ac:dyDescent="0.2">
      <c r="B46" s="124" t="s">
        <v>299</v>
      </c>
      <c r="C46" s="114" t="s">
        <v>248</v>
      </c>
      <c r="D46" s="203" t="s">
        <v>302</v>
      </c>
      <c r="E46" s="204"/>
      <c r="F46" s="163"/>
      <c r="G46" s="153" t="str">
        <f>IF(ISERROR(F46*G14/F14),"",F46*G14/F14)</f>
        <v/>
      </c>
      <c r="H46" s="163"/>
      <c r="I46" s="153" t="str">
        <f>IF(ISERROR(H46*I14/H14),"",H46*I14/H14)</f>
        <v/>
      </c>
      <c r="J46" s="163"/>
      <c r="K46" s="153" t="str">
        <f>IF(ISERROR(J46*K14/J14),"",J46*K14/J14)</f>
        <v/>
      </c>
      <c r="L46" s="163"/>
      <c r="M46" s="153" t="str">
        <f>IF(ISERROR(L46*M14/L14),"",L46*M14/L14)</f>
        <v/>
      </c>
      <c r="N46" s="163"/>
      <c r="O46" s="153" t="str">
        <f>IF(ISERROR(N46*O14/N14),"",N46*O14/N14)</f>
        <v/>
      </c>
      <c r="P46" s="163"/>
      <c r="Q46" s="153" t="str">
        <f>IF(ISERROR(P46*Q14/P14),"",P46*Q14/P14)</f>
        <v/>
      </c>
    </row>
    <row r="47" spans="2:17" s="12" customFormat="1" ht="15" customHeight="1" x14ac:dyDescent="0.2">
      <c r="B47" s="118" t="s">
        <v>300</v>
      </c>
      <c r="C47" s="104"/>
      <c r="D47" s="206" t="s">
        <v>301</v>
      </c>
      <c r="E47" s="207"/>
      <c r="F47" s="72">
        <f>SUM(F45:F46)</f>
        <v>0</v>
      </c>
      <c r="G47" s="175" t="str">
        <f>IF(ISERROR(F47*G14/F14),"",F47*G14/F14)</f>
        <v/>
      </c>
      <c r="H47" s="72">
        <f>SUM(H45:H46)</f>
        <v>0</v>
      </c>
      <c r="I47" s="175" t="str">
        <f>IF(ISERROR(H47*I14/H14),"",H47*I14/H14)</f>
        <v/>
      </c>
      <c r="J47" s="72">
        <f>SUM(J45:J46)</f>
        <v>0</v>
      </c>
      <c r="K47" s="175" t="str">
        <f>IF(ISERROR(J47*K14/J14),"",J47*K14/J14)</f>
        <v/>
      </c>
      <c r="L47" s="72">
        <f>SUM(L45:L46)</f>
        <v>0</v>
      </c>
      <c r="M47" s="175" t="str">
        <f>IF(ISERROR(L47*M14/L14),"",L47*M14/L14)</f>
        <v/>
      </c>
      <c r="N47" s="72">
        <f>SUM(N45:N46)</f>
        <v>0</v>
      </c>
      <c r="O47" s="175" t="str">
        <f>IF(ISERROR(N47*O14/N14),"",N47*O14/N14)</f>
        <v/>
      </c>
      <c r="P47" s="72">
        <f>SUM(P45:P46)</f>
        <v>0</v>
      </c>
      <c r="Q47" s="175" t="str">
        <f>IF(ISERROR(P47*Q14/P14),"",P47*Q14/P14)</f>
        <v/>
      </c>
    </row>
    <row r="48" spans="2:17" ht="15" customHeight="1" x14ac:dyDescent="0.2"/>
    <row r="49" ht="15" customHeight="1" x14ac:dyDescent="0.2"/>
  </sheetData>
  <protectedRanges>
    <protectedRange sqref="H32:H37 F39:F44 F46 H39:H44 H46 P46 P39:P44 J31:J37 L32:L37 J39:J44 J46 N32:N37 L39:L44 L46 P32:P37 N39:N44 N46 F32:F37" name="E49 bis E65"/>
    <protectedRange sqref="H21:H26 H30 J21:J26 J30 L21:L26 L30 N21:N26 N30 P21:P26 P30 F29 F21:F26 P28 N28 L28 J28 H28 F28 P29 N29 L29 J29 H29 F30" name="E25 bis E47"/>
    <protectedRange sqref="H9:H10 F12:F13 H15:H16 F18:F19 J9:J10 H12:H13 J15:J16 H18:H19 L9:L10 J12:J13 L15:L16 J18:J19 N9:N10 L12:L13 N15:N16 L18:L19 P9:P10 N12:N13 P15:P16 N18:N19 P18:P19 P12:P13 F9:F10 F15:F16" name="E01 bis E23"/>
  </protectedRanges>
  <mergeCells count="38">
    <mergeCell ref="C8:E8"/>
    <mergeCell ref="D47:E47"/>
    <mergeCell ref="D43:E43"/>
    <mergeCell ref="D45:E45"/>
    <mergeCell ref="D31:E31"/>
    <mergeCell ref="D34:E34"/>
    <mergeCell ref="D35:E35"/>
    <mergeCell ref="D36:E36"/>
    <mergeCell ref="D37:E37"/>
    <mergeCell ref="D38:E38"/>
    <mergeCell ref="D39:E39"/>
    <mergeCell ref="D40:E40"/>
    <mergeCell ref="D21:E21"/>
    <mergeCell ref="D44:E44"/>
    <mergeCell ref="D23:E23"/>
    <mergeCell ref="D32:E32"/>
    <mergeCell ref="D33:E33"/>
    <mergeCell ref="D28:E28"/>
    <mergeCell ref="D46:E46"/>
    <mergeCell ref="D18:E18"/>
    <mergeCell ref="D9:E9"/>
    <mergeCell ref="D10:E10"/>
    <mergeCell ref="D12:E12"/>
    <mergeCell ref="D13:E13"/>
    <mergeCell ref="D20:E20"/>
    <mergeCell ref="D11:E11"/>
    <mergeCell ref="D17:E17"/>
    <mergeCell ref="D14:E14"/>
    <mergeCell ref="D15:E15"/>
    <mergeCell ref="D16:E16"/>
    <mergeCell ref="D19:E19"/>
    <mergeCell ref="D41:E41"/>
    <mergeCell ref="D42:E42"/>
    <mergeCell ref="D25:E25"/>
    <mergeCell ref="D24:E24"/>
    <mergeCell ref="D29:E29"/>
    <mergeCell ref="D30:E30"/>
    <mergeCell ref="D27:E27"/>
  </mergeCells>
  <phoneticPr fontId="2" type="noConversion"/>
  <pageMargins left="0.39370078740157483" right="0.39370078740157483" top="0.39370078740157483" bottom="0.78740157480314965" header="0.51181102362204722" footer="0.39370078740157483"/>
  <pageSetup paperSize="9" scale="69" orientation="landscape" r:id="rId1"/>
  <headerFooter alignWithMargins="0">
    <oddFooter>&amp;C&amp;8Copyright © 2012 St.Galler Kantonalbank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751"/>
  </sheetPr>
  <dimension ref="A1:J42"/>
  <sheetViews>
    <sheetView showGridLines="0" zoomScale="90" zoomScaleNormal="90" workbookViewId="0"/>
  </sheetViews>
  <sheetFormatPr baseColWidth="10" defaultRowHeight="12.75" x14ac:dyDescent="0.2"/>
  <cols>
    <col min="1" max="1" width="3.7109375" customWidth="1"/>
    <col min="2" max="2" width="10.7109375" customWidth="1"/>
    <col min="3" max="3" width="22.85546875" customWidth="1"/>
    <col min="4" max="4" width="34.42578125" customWidth="1"/>
    <col min="5" max="7" width="17.7109375" style="1" customWidth="1"/>
    <col min="8" max="9" width="17.7109375" customWidth="1"/>
  </cols>
  <sheetData>
    <row r="1" spans="1:10" ht="24.75" customHeight="1" x14ac:dyDescent="0.2"/>
    <row r="2" spans="1:10" ht="25.5" customHeight="1" x14ac:dyDescent="0.2"/>
    <row r="3" spans="1:10" s="47" customFormat="1" ht="23.25" x14ac:dyDescent="0.2">
      <c r="C3" s="65" t="s">
        <v>76</v>
      </c>
      <c r="E3" s="49"/>
      <c r="F3" s="49"/>
      <c r="G3" s="49"/>
    </row>
    <row r="4" spans="1:10" s="47" customFormat="1" ht="15" customHeight="1" x14ac:dyDescent="0.2">
      <c r="E4" s="49"/>
      <c r="F4" s="49"/>
      <c r="G4" s="49"/>
    </row>
    <row r="5" spans="1:10" s="7" customFormat="1" ht="15" customHeight="1" x14ac:dyDescent="0.2">
      <c r="C5" s="66" t="s">
        <v>79</v>
      </c>
      <c r="D5" s="22" t="str">
        <f>Planbilanz!D5</f>
        <v>Muster AG</v>
      </c>
      <c r="E5" s="50"/>
      <c r="F5" s="50"/>
      <c r="G5" s="35"/>
      <c r="H5" s="52"/>
    </row>
    <row r="6" spans="1:10" s="7" customFormat="1" ht="15" customHeight="1" x14ac:dyDescent="0.2">
      <c r="C6" s="66" t="s">
        <v>80</v>
      </c>
      <c r="D6" s="39">
        <f>Planbilanz!D6</f>
        <v>41640</v>
      </c>
      <c r="E6" s="50"/>
      <c r="F6" s="50"/>
      <c r="G6" s="35"/>
      <c r="H6" s="52"/>
    </row>
    <row r="7" spans="1:10" s="7" customFormat="1" ht="15" customHeight="1" x14ac:dyDescent="0.2">
      <c r="C7" s="20"/>
      <c r="D7" s="39"/>
      <c r="E7" s="50"/>
      <c r="F7" s="50"/>
      <c r="G7" s="35"/>
      <c r="H7" s="52"/>
    </row>
    <row r="8" spans="1:10" s="12" customFormat="1" ht="15" customHeight="1" x14ac:dyDescent="0.2">
      <c r="C8" s="213" t="s">
        <v>76</v>
      </c>
      <c r="D8" s="214"/>
      <c r="E8" s="62" t="str">
        <f>Planbilanz!G8</f>
        <v>Planjahr 1</v>
      </c>
      <c r="F8" s="62" t="str">
        <f>Planbilanz!I8</f>
        <v>Planjahr 2</v>
      </c>
      <c r="G8" s="63" t="str">
        <f>Planbilanz!K8</f>
        <v>Planjahr 3</v>
      </c>
      <c r="H8" s="62" t="str">
        <f>Planbilanz!M8</f>
        <v>Planjahr 4</v>
      </c>
      <c r="I8" s="63" t="str">
        <f>Planbilanz!O8</f>
        <v>Planjahr 5</v>
      </c>
    </row>
    <row r="9" spans="1:10" s="7" customFormat="1" ht="15" customHeight="1" x14ac:dyDescent="0.2">
      <c r="A9" s="61"/>
      <c r="B9" s="61" t="s">
        <v>303</v>
      </c>
      <c r="C9" s="207" t="s">
        <v>418</v>
      </c>
      <c r="D9" s="215"/>
      <c r="E9" s="80">
        <f>Planerfolgsrechnung!H45</f>
        <v>0</v>
      </c>
      <c r="F9" s="80">
        <f>Planerfolgsrechnung!J45</f>
        <v>0</v>
      </c>
      <c r="G9" s="80">
        <f>Planerfolgsrechnung!L45</f>
        <v>0</v>
      </c>
      <c r="H9" s="80">
        <f>Planerfolgsrechnung!N45</f>
        <v>0</v>
      </c>
      <c r="I9" s="80">
        <f>Planerfolgsrechnung!P45</f>
        <v>0</v>
      </c>
      <c r="J9" s="61"/>
    </row>
    <row r="10" spans="1:10" s="7" customFormat="1" ht="15" customHeight="1" x14ac:dyDescent="0.2">
      <c r="A10" s="61"/>
      <c r="B10" s="61" t="s">
        <v>304</v>
      </c>
      <c r="C10" s="204" t="s">
        <v>67</v>
      </c>
      <c r="D10" s="204"/>
      <c r="E10" s="74">
        <f>-Planerfolgsrechnung!H28-Planerfolgsrechnung!H36</f>
        <v>0</v>
      </c>
      <c r="F10" s="74">
        <f>-Planerfolgsrechnung!J28-Planerfolgsrechnung!J36</f>
        <v>0</v>
      </c>
      <c r="G10" s="74">
        <f>-Planerfolgsrechnung!L28-Planerfolgsrechnung!L36</f>
        <v>0</v>
      </c>
      <c r="H10" s="74">
        <f>-Planerfolgsrechnung!N28-Planerfolgsrechnung!N36</f>
        <v>0</v>
      </c>
      <c r="I10" s="74">
        <f>-Planerfolgsrechnung!P28-Planerfolgsrechnung!P36</f>
        <v>0</v>
      </c>
      <c r="J10" s="61"/>
    </row>
    <row r="11" spans="1:10" s="7" customFormat="1" ht="15" customHeight="1" x14ac:dyDescent="0.2">
      <c r="B11" s="61" t="s">
        <v>305</v>
      </c>
      <c r="C11" s="212" t="s">
        <v>127</v>
      </c>
      <c r="D11" s="203"/>
      <c r="E11" s="74">
        <f>-Planerfolgsrechnung!H30+Planerfolgsrechnung!H37</f>
        <v>0</v>
      </c>
      <c r="F11" s="74">
        <f>-Planerfolgsrechnung!J30+Planerfolgsrechnung!J37</f>
        <v>0</v>
      </c>
      <c r="G11" s="74">
        <f>-Planerfolgsrechnung!L30+Planerfolgsrechnung!L37</f>
        <v>0</v>
      </c>
      <c r="H11" s="74">
        <f>-Planerfolgsrechnung!N30+Planerfolgsrechnung!N37</f>
        <v>0</v>
      </c>
      <c r="I11" s="74">
        <f>-Planerfolgsrechnung!P30+Planerfolgsrechnung!P37</f>
        <v>0</v>
      </c>
      <c r="J11" s="61"/>
    </row>
    <row r="12" spans="1:10" s="7" customFormat="1" ht="15" customHeight="1" x14ac:dyDescent="0.2">
      <c r="B12" s="61" t="s">
        <v>306</v>
      </c>
      <c r="C12" s="212" t="s">
        <v>128</v>
      </c>
      <c r="D12" s="203"/>
      <c r="E12" s="117">
        <f>Planbilanz!G58-Planbilanz!E58+Planbilanz!G72-Planbilanz!E72</f>
        <v>0</v>
      </c>
      <c r="F12" s="117">
        <f>Planbilanz!I58-Planbilanz!G58+Planbilanz!I72-Planbilanz!G72</f>
        <v>0</v>
      </c>
      <c r="G12" s="117">
        <f>Planbilanz!K58-Planbilanz!I58+Planbilanz!K72-Planbilanz!I72</f>
        <v>0</v>
      </c>
      <c r="H12" s="117">
        <f>Planbilanz!M58-Planbilanz!K58+Planbilanz!M72-Planbilanz!K72</f>
        <v>0</v>
      </c>
      <c r="I12" s="117">
        <f>Planbilanz!O58-Planbilanz!M58+Planbilanz!O72-Planbilanz!M72</f>
        <v>0</v>
      </c>
      <c r="J12" s="61"/>
    </row>
    <row r="13" spans="1:10" s="7" customFormat="1" ht="15" customHeight="1" x14ac:dyDescent="0.2">
      <c r="B13" s="61" t="s">
        <v>307</v>
      </c>
      <c r="C13" s="212" t="s">
        <v>129</v>
      </c>
      <c r="D13" s="203"/>
      <c r="E13" s="162"/>
      <c r="F13" s="162"/>
      <c r="G13" s="162"/>
      <c r="H13" s="162"/>
      <c r="I13" s="162"/>
    </row>
    <row r="14" spans="1:10" s="12" customFormat="1" ht="15" customHeight="1" x14ac:dyDescent="0.2">
      <c r="B14" s="118" t="s">
        <v>309</v>
      </c>
      <c r="C14" s="207" t="s">
        <v>130</v>
      </c>
      <c r="D14" s="215"/>
      <c r="E14" s="80">
        <f>SUM(E9:E13)</f>
        <v>0</v>
      </c>
      <c r="F14" s="80">
        <f>SUM(F9:F13)</f>
        <v>0</v>
      </c>
      <c r="G14" s="80">
        <f>SUM(G9:G13)</f>
        <v>0</v>
      </c>
      <c r="H14" s="80">
        <f>SUM(H9:H13)</f>
        <v>0</v>
      </c>
      <c r="I14" s="80">
        <f>SUM(I9:I13)</f>
        <v>0</v>
      </c>
    </row>
    <row r="15" spans="1:10" s="7" customFormat="1" ht="15" customHeight="1" x14ac:dyDescent="0.2">
      <c r="B15" s="61" t="s">
        <v>310</v>
      </c>
      <c r="C15" s="211" t="s">
        <v>131</v>
      </c>
      <c r="D15" s="204"/>
      <c r="E15" s="74">
        <f>Planbilanz!E16-Planbilanz!G16</f>
        <v>0</v>
      </c>
      <c r="F15" s="74">
        <f>Planbilanz!G16-Planbilanz!I16</f>
        <v>0</v>
      </c>
      <c r="G15" s="74">
        <f>Planbilanz!I16-Planbilanz!K16</f>
        <v>0</v>
      </c>
      <c r="H15" s="74">
        <f>Planbilanz!K16-Planbilanz!M16</f>
        <v>0</v>
      </c>
      <c r="I15" s="74">
        <f>Planbilanz!M16-Planbilanz!O16</f>
        <v>0</v>
      </c>
      <c r="J15" s="61"/>
    </row>
    <row r="16" spans="1:10" s="7" customFormat="1" ht="15" customHeight="1" x14ac:dyDescent="0.2">
      <c r="B16" s="61" t="s">
        <v>311</v>
      </c>
      <c r="C16" s="115" t="s">
        <v>312</v>
      </c>
      <c r="D16" s="112"/>
      <c r="E16" s="74">
        <f>Planbilanz!E21-Planbilanz!G21</f>
        <v>0</v>
      </c>
      <c r="F16" s="74">
        <f>Planbilanz!G21-Planbilanz!I21</f>
        <v>0</v>
      </c>
      <c r="G16" s="74">
        <f>Planbilanz!I21-Planbilanz!K21</f>
        <v>0</v>
      </c>
      <c r="H16" s="74">
        <f>Planbilanz!K21-Planbilanz!M21</f>
        <v>0</v>
      </c>
      <c r="I16" s="74">
        <f>Planbilanz!M21-Planbilanz!O21</f>
        <v>0</v>
      </c>
      <c r="J16" s="61"/>
    </row>
    <row r="17" spans="2:10" s="7" customFormat="1" ht="15" customHeight="1" x14ac:dyDescent="0.2">
      <c r="B17" s="61" t="s">
        <v>313</v>
      </c>
      <c r="C17" s="211" t="s">
        <v>132</v>
      </c>
      <c r="D17" s="204"/>
      <c r="E17" s="74">
        <f>Planbilanz!E25-Planbilanz!G25</f>
        <v>0</v>
      </c>
      <c r="F17" s="74">
        <f>Planbilanz!G25-Planbilanz!I25</f>
        <v>0</v>
      </c>
      <c r="G17" s="74">
        <f>Planbilanz!I25-Planbilanz!K25</f>
        <v>0</v>
      </c>
      <c r="H17" s="74">
        <f>Planbilanz!K25-Planbilanz!M25</f>
        <v>0</v>
      </c>
      <c r="I17" s="74">
        <f>Planbilanz!M25-Planbilanz!O25</f>
        <v>0</v>
      </c>
      <c r="J17" s="61"/>
    </row>
    <row r="18" spans="2:10" s="7" customFormat="1" ht="15" customHeight="1" x14ac:dyDescent="0.2">
      <c r="B18" s="61" t="s">
        <v>314</v>
      </c>
      <c r="C18" s="211" t="s">
        <v>133</v>
      </c>
      <c r="D18" s="204"/>
      <c r="E18" s="74">
        <f>Planbilanz!E26-Planbilanz!G26</f>
        <v>0</v>
      </c>
      <c r="F18" s="74">
        <f>Planbilanz!G26-Planbilanz!I26</f>
        <v>0</v>
      </c>
      <c r="G18" s="74">
        <f>Planbilanz!I26-Planbilanz!K26</f>
        <v>0</v>
      </c>
      <c r="H18" s="74">
        <f>Planbilanz!K26-Planbilanz!M26</f>
        <v>0</v>
      </c>
      <c r="I18" s="74">
        <f>Planbilanz!M26-Planbilanz!O26</f>
        <v>0</v>
      </c>
      <c r="J18" s="61"/>
    </row>
    <row r="19" spans="2:10" s="7" customFormat="1" ht="15" customHeight="1" x14ac:dyDescent="0.2">
      <c r="B19" s="61" t="s">
        <v>315</v>
      </c>
      <c r="C19" s="211" t="s">
        <v>134</v>
      </c>
      <c r="D19" s="204"/>
      <c r="E19" s="74">
        <f>Planbilanz!G50-Planbilanz!E50</f>
        <v>0</v>
      </c>
      <c r="F19" s="74">
        <f>Planbilanz!I50-Planbilanz!G50</f>
        <v>0</v>
      </c>
      <c r="G19" s="74">
        <f>Planbilanz!K50-Planbilanz!I50</f>
        <v>0</v>
      </c>
      <c r="H19" s="74">
        <f>Planbilanz!M50-Planbilanz!K50</f>
        <v>0</v>
      </c>
      <c r="I19" s="74">
        <f>Planbilanz!O50-Planbilanz!M50</f>
        <v>0</v>
      </c>
      <c r="J19" s="61"/>
    </row>
    <row r="20" spans="2:10" s="7" customFormat="1" ht="15" customHeight="1" x14ac:dyDescent="0.2">
      <c r="B20" s="61" t="s">
        <v>316</v>
      </c>
      <c r="C20" s="115" t="s">
        <v>317</v>
      </c>
      <c r="D20" s="112"/>
      <c r="E20" s="74">
        <f>(Planbilanz!G57-Planbilanz!G55)-(Planbilanz!E57-Planbilanz!E55)</f>
        <v>0</v>
      </c>
      <c r="F20" s="74">
        <f>(Planbilanz!I57-Planbilanz!I55)-(Planbilanz!G57-Planbilanz!G55)</f>
        <v>0</v>
      </c>
      <c r="G20" s="74">
        <f>(Planbilanz!K57-Planbilanz!I55)-(Planbilanz!I57-Planbilanz!I55)</f>
        <v>0</v>
      </c>
      <c r="H20" s="74">
        <f>(Planbilanz!M57-Planbilanz!M55)-(Planbilanz!K57-Planbilanz!K55)</f>
        <v>0</v>
      </c>
      <c r="I20" s="74">
        <f>(Planbilanz!O57-Planbilanz!O55)-(Planbilanz!M57-Planbilanz!M55)</f>
        <v>0</v>
      </c>
      <c r="J20" s="61"/>
    </row>
    <row r="21" spans="2:10" s="7" customFormat="1" ht="15" customHeight="1" x14ac:dyDescent="0.2">
      <c r="B21" s="61" t="s">
        <v>318</v>
      </c>
      <c r="C21" s="211" t="s">
        <v>135</v>
      </c>
      <c r="D21" s="204"/>
      <c r="E21" s="162"/>
      <c r="F21" s="162"/>
      <c r="G21" s="162"/>
      <c r="H21" s="162"/>
      <c r="I21" s="162"/>
      <c r="J21" s="61"/>
    </row>
    <row r="22" spans="2:10" s="7" customFormat="1" ht="15" customHeight="1" x14ac:dyDescent="0.2">
      <c r="B22" s="61" t="s">
        <v>319</v>
      </c>
      <c r="C22" s="115" t="s">
        <v>136</v>
      </c>
      <c r="D22" s="112"/>
      <c r="E22" s="74">
        <f>Planbilanz!G59-Planbilanz!E59</f>
        <v>0</v>
      </c>
      <c r="F22" s="74">
        <f>Planbilanz!I59-Planbilanz!G59</f>
        <v>0</v>
      </c>
      <c r="G22" s="74">
        <f>Planbilanz!K59-Planbilanz!I59</f>
        <v>0</v>
      </c>
      <c r="H22" s="74">
        <f>Planbilanz!M59-Planbilanz!K59</f>
        <v>0</v>
      </c>
      <c r="I22" s="74">
        <f>Planbilanz!O59-Planbilanz!M59</f>
        <v>0</v>
      </c>
      <c r="J22" s="61"/>
    </row>
    <row r="23" spans="2:10" s="7" customFormat="1" ht="15" customHeight="1" x14ac:dyDescent="0.2">
      <c r="B23" s="61" t="s">
        <v>320</v>
      </c>
      <c r="C23" s="179" t="s">
        <v>137</v>
      </c>
      <c r="D23" s="216"/>
      <c r="E23" s="116">
        <f>SUM(E15:E22)</f>
        <v>0</v>
      </c>
      <c r="F23" s="116">
        <f>SUM(F15:F22)</f>
        <v>0</v>
      </c>
      <c r="G23" s="116">
        <f>SUM(G15:G22)</f>
        <v>0</v>
      </c>
      <c r="H23" s="116">
        <f>SUM(H15:H22)</f>
        <v>0</v>
      </c>
      <c r="I23" s="116">
        <f>SUM(I15:I22)</f>
        <v>0</v>
      </c>
      <c r="J23" s="61"/>
    </row>
    <row r="24" spans="2:10" s="12" customFormat="1" ht="15" customHeight="1" x14ac:dyDescent="0.2">
      <c r="B24" s="118" t="s">
        <v>321</v>
      </c>
      <c r="C24" s="207" t="s">
        <v>138</v>
      </c>
      <c r="D24" s="215"/>
      <c r="E24" s="80">
        <f>SUM(E23,E14)</f>
        <v>0</v>
      </c>
      <c r="F24" s="80">
        <f>SUM(F23,F14)</f>
        <v>0</v>
      </c>
      <c r="G24" s="80">
        <f>SUM(G23,G14)</f>
        <v>0</v>
      </c>
      <c r="H24" s="80">
        <f>SUM(H23,H14)</f>
        <v>0</v>
      </c>
      <c r="I24" s="80">
        <f>SUM(I23,I14)</f>
        <v>0</v>
      </c>
      <c r="J24" s="118"/>
    </row>
    <row r="25" spans="2:10" s="7" customFormat="1" ht="15" customHeight="1" x14ac:dyDescent="0.2">
      <c r="B25" s="61" t="s">
        <v>322</v>
      </c>
      <c r="C25" s="211" t="s">
        <v>140</v>
      </c>
      <c r="D25" s="204"/>
      <c r="E25" s="74">
        <f>Planbilanz!E30-Planbilanz!G30+Planerfolgsrechnung!H28+Planbilanz!E33-Planbilanz!G33+Planbilanz!E34-Planbilanz!G34</f>
        <v>0</v>
      </c>
      <c r="F25" s="74">
        <f>Planbilanz!G30-Planbilanz!I30+Planerfolgsrechnung!J28+Planbilanz!G33-Planbilanz!I33+Planbilanz!G34-Planbilanz!I34</f>
        <v>0</v>
      </c>
      <c r="G25" s="74">
        <f>Planbilanz!I30-Planbilanz!K30+Planerfolgsrechnung!L28+Planbilanz!I33-Planbilanz!K33+Planbilanz!I34-Planbilanz!K34</f>
        <v>0</v>
      </c>
      <c r="H25" s="74">
        <f>Planbilanz!K30-Planbilanz!M30+Planerfolgsrechnung!N28+Planbilanz!K33-Planbilanz!M33+Planbilanz!K34-Planbilanz!M34</f>
        <v>0</v>
      </c>
      <c r="I25" s="74">
        <f>Planbilanz!M30-Planbilanz!O30+Planerfolgsrechnung!P28+Planbilanz!M33-Planbilanz!O33+Planbilanz!M34-Planbilanz!O34</f>
        <v>0</v>
      </c>
      <c r="J25" s="61"/>
    </row>
    <row r="26" spans="2:10" s="7" customFormat="1" ht="15" customHeight="1" x14ac:dyDescent="0.2">
      <c r="B26" s="61" t="s">
        <v>323</v>
      </c>
      <c r="C26" s="211" t="s">
        <v>139</v>
      </c>
      <c r="D26" s="204"/>
      <c r="E26" s="74">
        <f>Planbilanz!E39-Planbilanz!G39+Planerfolgsrechnung!H30</f>
        <v>0</v>
      </c>
      <c r="F26" s="74">
        <f>Planbilanz!G39-Planbilanz!I39+Planerfolgsrechnung!J30</f>
        <v>0</v>
      </c>
      <c r="G26" s="74">
        <f>Planbilanz!I39-Planbilanz!K39+Planerfolgsrechnung!L30</f>
        <v>0</v>
      </c>
      <c r="H26" s="74">
        <f>Planbilanz!K39-Planbilanz!M39+Planerfolgsrechnung!N30</f>
        <v>0</v>
      </c>
      <c r="I26" s="74">
        <f>Planbilanz!M39-Planbilanz!O39+Planerfolgsrechnung!P30</f>
        <v>0</v>
      </c>
      <c r="J26" s="61"/>
    </row>
    <row r="27" spans="2:10" s="7" customFormat="1" ht="15" customHeight="1" x14ac:dyDescent="0.2">
      <c r="B27" s="61" t="s">
        <v>324</v>
      </c>
      <c r="C27" s="211" t="s">
        <v>141</v>
      </c>
      <c r="D27" s="204"/>
      <c r="E27" s="74">
        <f>Planbilanz!E40-Planbilanz!G40</f>
        <v>0</v>
      </c>
      <c r="F27" s="74">
        <f>Planbilanz!G40-Planbilanz!I40</f>
        <v>0</v>
      </c>
      <c r="G27" s="74">
        <f>Planbilanz!I40-Planbilanz!K40</f>
        <v>0</v>
      </c>
      <c r="H27" s="74">
        <f>Planbilanz!K40-Planbilanz!M40</f>
        <v>0</v>
      </c>
      <c r="I27" s="74">
        <f>Planbilanz!M40-Planbilanz!O40</f>
        <v>0</v>
      </c>
      <c r="J27" s="61"/>
    </row>
    <row r="28" spans="2:10" s="7" customFormat="1" ht="15" customHeight="1" x14ac:dyDescent="0.2">
      <c r="B28" s="61" t="s">
        <v>325</v>
      </c>
      <c r="C28" s="211" t="s">
        <v>326</v>
      </c>
      <c r="D28" s="204"/>
      <c r="E28" s="74">
        <f>Planbilanz!E31-Planbilanz!G31+Planbilanz!E41-Planbilanz!G41+Planerfolgsrechnung!H36</f>
        <v>0</v>
      </c>
      <c r="F28" s="74">
        <f>Planbilanz!G31-Planbilanz!I31+Planbilanz!G41-Planbilanz!I41+Planerfolgsrechnung!J36</f>
        <v>0</v>
      </c>
      <c r="G28" s="74">
        <f>Planbilanz!I31-Planbilanz!K31+Planbilanz!I41-Planbilanz!K41+Planerfolgsrechnung!L36</f>
        <v>0</v>
      </c>
      <c r="H28" s="74">
        <f>Planbilanz!K31-Planbilanz!M31+Planbilanz!K41-Planbilanz!M41+Planerfolgsrechnung!N36</f>
        <v>0</v>
      </c>
      <c r="I28" s="74">
        <f>Planbilanz!M31-Planbilanz!O31+Planbilanz!M41-Planbilanz!O41+Planerfolgsrechnung!P36</f>
        <v>0</v>
      </c>
      <c r="J28" s="61"/>
    </row>
    <row r="29" spans="2:10" s="12" customFormat="1" ht="15" customHeight="1" x14ac:dyDescent="0.2">
      <c r="B29" s="118" t="s">
        <v>327</v>
      </c>
      <c r="C29" s="207" t="s">
        <v>142</v>
      </c>
      <c r="D29" s="215"/>
      <c r="E29" s="80">
        <f>SUM(E25:E28)</f>
        <v>0</v>
      </c>
      <c r="F29" s="80">
        <f>SUM(F25:F28)</f>
        <v>0</v>
      </c>
      <c r="G29" s="80">
        <f>SUM(G25:G28)</f>
        <v>0</v>
      </c>
      <c r="H29" s="80">
        <f>SUM(H25:H28)</f>
        <v>0</v>
      </c>
      <c r="I29" s="80">
        <f>SUM(I25:I28)</f>
        <v>0</v>
      </c>
      <c r="J29" s="118"/>
    </row>
    <row r="30" spans="2:10" s="7" customFormat="1" ht="15" customHeight="1" x14ac:dyDescent="0.2">
      <c r="B30" s="61" t="s">
        <v>328</v>
      </c>
      <c r="C30" s="211" t="s">
        <v>329</v>
      </c>
      <c r="D30" s="204"/>
      <c r="E30" s="74">
        <f>Planbilanz!G47-Planbilanz!E47+Planbilanz!G55-Planbilanz!E55</f>
        <v>0</v>
      </c>
      <c r="F30" s="74">
        <f>Planbilanz!I47-Planbilanz!G47+Planbilanz!I55-Planbilanz!G55</f>
        <v>0</v>
      </c>
      <c r="G30" s="74">
        <f>Planbilanz!K47-Planbilanz!I47+Planbilanz!K55-Planbilanz!I55</f>
        <v>0</v>
      </c>
      <c r="H30" s="74">
        <f>Planbilanz!M47-Planbilanz!K47+Planbilanz!M55-Planbilanz!K55</f>
        <v>0</v>
      </c>
      <c r="I30" s="74">
        <f>Planbilanz!O47-Planbilanz!M47+Planbilanz!O55-Planbilanz!M55</f>
        <v>0</v>
      </c>
      <c r="J30" s="61"/>
    </row>
    <row r="31" spans="2:10" s="7" customFormat="1" ht="15" customHeight="1" x14ac:dyDescent="0.2">
      <c r="B31" s="61" t="s">
        <v>330</v>
      </c>
      <c r="C31" s="211" t="s">
        <v>332</v>
      </c>
      <c r="D31" s="204"/>
      <c r="E31" s="74">
        <f>Planbilanz!G65-Planbilanz!E65+Planbilanz!G69-Planbilanz!E69</f>
        <v>0</v>
      </c>
      <c r="F31" s="74">
        <f>Planbilanz!I65-Planbilanz!G65+Planbilanz!I69-Planbilanz!G69</f>
        <v>0</v>
      </c>
      <c r="G31" s="74">
        <f>Planbilanz!K65-Planbilanz!I65+Planbilanz!K69-Planbilanz!I69</f>
        <v>0</v>
      </c>
      <c r="H31" s="74">
        <f>Planbilanz!M65-Planbilanz!K65+Planbilanz!M69-Planbilanz!K69</f>
        <v>0</v>
      </c>
      <c r="I31" s="74">
        <f>Planbilanz!O65-Planbilanz!M65+Planbilanz!O69-Planbilanz!M69</f>
        <v>0</v>
      </c>
      <c r="J31" s="61"/>
    </row>
    <row r="32" spans="2:10" s="7" customFormat="1" ht="15" customHeight="1" x14ac:dyDescent="0.2">
      <c r="B32" s="61" t="s">
        <v>415</v>
      </c>
      <c r="C32" s="211" t="s">
        <v>416</v>
      </c>
      <c r="D32" s="204"/>
      <c r="E32" s="74">
        <f>IF(ISERROR(Planbilanz!G66-Planbilanz!E66),"",Planbilanz!G66-Planbilanz!E66)</f>
        <v>0</v>
      </c>
      <c r="F32" s="74">
        <f>IF(ISERROR(Planbilanz!I66-Planbilanz!G66),"",Planbilanz!I66-Planbilanz!G66)</f>
        <v>0</v>
      </c>
      <c r="G32" s="74">
        <f>IF(ISERROR(Planbilanz!K66-Planbilanz!I66),"",Planbilanz!K66-Planbilanz!I66)</f>
        <v>0</v>
      </c>
      <c r="H32" s="74">
        <f>IF(ISERROR(Planbilanz!M66-Planbilanz!K66),"",Planbilanz!M66-Planbilanz!K66)</f>
        <v>0</v>
      </c>
      <c r="I32" s="74">
        <f>IF(ISERROR(Planbilanz!O66-Planbilanz!M66),"",Planbilanz!O66-Planbilanz!M66)</f>
        <v>0</v>
      </c>
      <c r="J32" s="61"/>
    </row>
    <row r="33" spans="2:10" s="7" customFormat="1" ht="15" customHeight="1" x14ac:dyDescent="0.2">
      <c r="B33" s="61" t="s">
        <v>333</v>
      </c>
      <c r="C33" s="212" t="s">
        <v>334</v>
      </c>
      <c r="D33" s="203"/>
      <c r="E33" s="74">
        <f>Planbilanz!G67-Planbilanz!E67</f>
        <v>0</v>
      </c>
      <c r="F33" s="74">
        <f>Planbilanz!I67-Planbilanz!G67</f>
        <v>0</v>
      </c>
      <c r="G33" s="74">
        <f>Planbilanz!K67-Planbilanz!I67</f>
        <v>0</v>
      </c>
      <c r="H33" s="74">
        <f>Planbilanz!M67-Planbilanz!K67</f>
        <v>0</v>
      </c>
      <c r="I33" s="74">
        <f>Planbilanz!O67-Planbilanz!M67</f>
        <v>0</v>
      </c>
      <c r="J33" s="61"/>
    </row>
    <row r="34" spans="2:10" s="7" customFormat="1" ht="15" customHeight="1" x14ac:dyDescent="0.2">
      <c r="B34" s="61" t="s">
        <v>335</v>
      </c>
      <c r="C34" s="211" t="s">
        <v>336</v>
      </c>
      <c r="D34" s="204"/>
      <c r="E34" s="74">
        <f>Planbilanz!G70-Planbilanz!E70+Planbilanz!G68-Planbilanz!E68</f>
        <v>0</v>
      </c>
      <c r="F34" s="74">
        <f>Planbilanz!I70-Planbilanz!G70+Planbilanz!I68-Planbilanz!G68</f>
        <v>0</v>
      </c>
      <c r="G34" s="74">
        <f>Planbilanz!K70-Planbilanz!I70+Planbilanz!K68-Planbilanz!I68</f>
        <v>0</v>
      </c>
      <c r="H34" s="74">
        <f>Planbilanz!M70-Planbilanz!K70+Planbilanz!M68-Planbilanz!K68</f>
        <v>0</v>
      </c>
      <c r="I34" s="74">
        <f>Planbilanz!O70-Planbilanz!M70+Planbilanz!O68-Planbilanz!M68</f>
        <v>0</v>
      </c>
      <c r="J34" s="61"/>
    </row>
    <row r="35" spans="2:10" s="7" customFormat="1" ht="15" customHeight="1" x14ac:dyDescent="0.2">
      <c r="B35" s="61" t="s">
        <v>337</v>
      </c>
      <c r="C35" s="211" t="s">
        <v>338</v>
      </c>
      <c r="D35" s="204"/>
      <c r="E35" s="162"/>
      <c r="F35" s="162"/>
      <c r="G35" s="162"/>
      <c r="H35" s="162"/>
      <c r="I35" s="162"/>
      <c r="J35" s="61"/>
    </row>
    <row r="36" spans="2:10" s="7" customFormat="1" ht="15" customHeight="1" x14ac:dyDescent="0.2">
      <c r="B36" s="61" t="s">
        <v>343</v>
      </c>
      <c r="C36" s="211" t="s">
        <v>341</v>
      </c>
      <c r="D36" s="204"/>
      <c r="E36" s="117">
        <f>-Planbilanz!G86</f>
        <v>0</v>
      </c>
      <c r="F36" s="117">
        <f>-Planbilanz!I86</f>
        <v>0</v>
      </c>
      <c r="G36" s="117">
        <f>-Planbilanz!K86</f>
        <v>0</v>
      </c>
      <c r="H36" s="117">
        <f>-Planbilanz!M86</f>
        <v>0</v>
      </c>
      <c r="I36" s="117">
        <f>-Planbilanz!O86</f>
        <v>0</v>
      </c>
      <c r="J36" s="61"/>
    </row>
    <row r="37" spans="2:10" s="7" customFormat="1" ht="15" customHeight="1" x14ac:dyDescent="0.2">
      <c r="B37" s="61" t="s">
        <v>345</v>
      </c>
      <c r="C37" s="211" t="s">
        <v>344</v>
      </c>
      <c r="D37" s="204"/>
      <c r="E37" s="74">
        <f>Planbilanz!G83-Planbilanz!E83-Planbilanz!G82+Planbilanz!G86+Planerfolgsrechnung!H46</f>
        <v>0</v>
      </c>
      <c r="F37" s="74">
        <f>Planbilanz!I83-Planbilanz!G83-Planbilanz!I82+Planbilanz!I86+Planerfolgsrechnung!J46</f>
        <v>0</v>
      </c>
      <c r="G37" s="74">
        <f>Planbilanz!K83-Planbilanz!I83-Planbilanz!K82+Planbilanz!K86+Planerfolgsrechnung!L46</f>
        <v>0</v>
      </c>
      <c r="H37" s="74">
        <f>Planbilanz!M83-Planbilanz!K83-Planbilanz!M82+Planbilanz!M86+Planerfolgsrechnung!N46</f>
        <v>0</v>
      </c>
      <c r="I37" s="74">
        <f>Planbilanz!O83-Planbilanz!M83-Planbilanz!O82+Planbilanz!O86+Planerfolgsrechnung!P46</f>
        <v>0</v>
      </c>
      <c r="J37" s="61"/>
    </row>
    <row r="38" spans="2:10" s="12" customFormat="1" ht="15" customHeight="1" x14ac:dyDescent="0.2">
      <c r="B38" s="118" t="s">
        <v>346</v>
      </c>
      <c r="C38" s="207" t="s">
        <v>143</v>
      </c>
      <c r="D38" s="215"/>
      <c r="E38" s="80">
        <f>SUM(E30:E37)</f>
        <v>0</v>
      </c>
      <c r="F38" s="80">
        <f>SUM(F30:F37)</f>
        <v>0</v>
      </c>
      <c r="G38" s="80">
        <f>SUM(G30:G37)</f>
        <v>0</v>
      </c>
      <c r="H38" s="80">
        <f>SUM(H30:H37)</f>
        <v>0</v>
      </c>
      <c r="I38" s="80">
        <f>SUM(I30:I37)</f>
        <v>0</v>
      </c>
    </row>
    <row r="39" spans="2:10" s="12" customFormat="1" ht="15" customHeight="1" x14ac:dyDescent="0.2">
      <c r="B39" s="61" t="s">
        <v>347</v>
      </c>
      <c r="C39" s="211" t="s">
        <v>144</v>
      </c>
      <c r="D39" s="204"/>
      <c r="E39" s="74">
        <f>E24+E29+E38</f>
        <v>0</v>
      </c>
      <c r="F39" s="74">
        <f>F24+F29+F38</f>
        <v>0</v>
      </c>
      <c r="G39" s="74">
        <f>G24+G29+G38</f>
        <v>0</v>
      </c>
      <c r="H39" s="74">
        <f>H24+H29+H38</f>
        <v>0</v>
      </c>
      <c r="I39" s="74">
        <f>I24+I29+I38</f>
        <v>0</v>
      </c>
    </row>
    <row r="40" spans="2:10" s="12" customFormat="1" ht="15" customHeight="1" x14ac:dyDescent="0.2">
      <c r="B40" s="61" t="s">
        <v>348</v>
      </c>
      <c r="C40" s="211" t="s">
        <v>145</v>
      </c>
      <c r="D40" s="204"/>
      <c r="E40" s="74">
        <f>Planbilanz!G12-Planbilanz!E12</f>
        <v>0</v>
      </c>
      <c r="F40" s="74">
        <f>Planbilanz!I12-Planbilanz!G12</f>
        <v>0</v>
      </c>
      <c r="G40" s="74">
        <f>Planbilanz!K12-Planbilanz!I12</f>
        <v>0</v>
      </c>
      <c r="H40" s="74">
        <f>Planbilanz!M12-Planbilanz!K12</f>
        <v>0</v>
      </c>
      <c r="I40" s="74">
        <f>Planbilanz!O12-Planbilanz!M12</f>
        <v>0</v>
      </c>
    </row>
    <row r="41" spans="2:10" s="12" customFormat="1" ht="15" customHeight="1" x14ac:dyDescent="0.2">
      <c r="B41" s="61" t="s">
        <v>349</v>
      </c>
      <c r="C41" s="211" t="s">
        <v>146</v>
      </c>
      <c r="D41" s="204"/>
      <c r="E41" s="74">
        <f>E39-E40</f>
        <v>0</v>
      </c>
      <c r="F41" s="74">
        <f>F39-F40</f>
        <v>0</v>
      </c>
      <c r="G41" s="74">
        <f>G39-G40</f>
        <v>0</v>
      </c>
      <c r="H41" s="74">
        <f>H39-H40</f>
        <v>0</v>
      </c>
      <c r="I41" s="74">
        <f>I39-I40</f>
        <v>0</v>
      </c>
    </row>
    <row r="42" spans="2:10" s="7" customFormat="1" ht="15" customHeight="1" x14ac:dyDescent="0.2">
      <c r="C42" s="59" t="s">
        <v>68</v>
      </c>
      <c r="E42" s="50"/>
      <c r="F42" s="50"/>
      <c r="G42" s="50"/>
    </row>
  </sheetData>
  <protectedRanges>
    <protectedRange sqref="E13:I13 E21:I21 E35:I35" name="Mittelflussrechnung"/>
  </protectedRanges>
  <mergeCells count="31">
    <mergeCell ref="C34:D34"/>
    <mergeCell ref="C37:D37"/>
    <mergeCell ref="C32:D32"/>
    <mergeCell ref="C41:D41"/>
    <mergeCell ref="C38:D38"/>
    <mergeCell ref="C31:D31"/>
    <mergeCell ref="C18:D18"/>
    <mergeCell ref="C39:D39"/>
    <mergeCell ref="C40:D40"/>
    <mergeCell ref="C19:D19"/>
    <mergeCell ref="C21:D21"/>
    <mergeCell ref="C26:D26"/>
    <mergeCell ref="C27:D27"/>
    <mergeCell ref="C29:D29"/>
    <mergeCell ref="C11:D11"/>
    <mergeCell ref="C35:D35"/>
    <mergeCell ref="C36:D36"/>
    <mergeCell ref="C24:D24"/>
    <mergeCell ref="C23:D23"/>
    <mergeCell ref="C28:D28"/>
    <mergeCell ref="C33:D33"/>
    <mergeCell ref="C15:D15"/>
    <mergeCell ref="C12:D12"/>
    <mergeCell ref="C13:D13"/>
    <mergeCell ref="C17:D17"/>
    <mergeCell ref="C8:D8"/>
    <mergeCell ref="C30:D30"/>
    <mergeCell ref="C9:D9"/>
    <mergeCell ref="C10:D10"/>
    <mergeCell ref="C14:D14"/>
    <mergeCell ref="C25:D25"/>
  </mergeCells>
  <phoneticPr fontId="2" type="noConversion"/>
  <pageMargins left="0.39370078740157483" right="0.39370078740157483" top="0.39370078740157483" bottom="0.78740157480314965" header="0.51181102362204722" footer="0.39370078740157483"/>
  <pageSetup paperSize="9" scale="69" orientation="landscape" r:id="rId1"/>
  <headerFooter alignWithMargins="0">
    <oddFooter>&amp;C&amp;8Copyright © 2012 St.Galler Kantonalbank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751"/>
  </sheetPr>
  <dimension ref="A1:J42"/>
  <sheetViews>
    <sheetView showGridLines="0" zoomScale="90" zoomScaleNormal="90" workbookViewId="0"/>
  </sheetViews>
  <sheetFormatPr baseColWidth="10" defaultRowHeight="12.75" x14ac:dyDescent="0.2"/>
  <cols>
    <col min="1" max="1" width="3.7109375" customWidth="1"/>
    <col min="2" max="2" width="10.7109375" customWidth="1"/>
    <col min="3" max="3" width="22.85546875" customWidth="1"/>
    <col min="4" max="4" width="38.7109375" customWidth="1"/>
    <col min="5" max="5" width="6.42578125" bestFit="1" customWidth="1"/>
    <col min="6" max="8" width="17.7109375" style="1" customWidth="1"/>
    <col min="9" max="10" width="17.7109375" customWidth="1"/>
  </cols>
  <sheetData>
    <row r="1" spans="2:10" s="47" customFormat="1" ht="25.5" customHeight="1" x14ac:dyDescent="0.2">
      <c r="F1" s="49"/>
      <c r="G1" s="49"/>
      <c r="H1" s="49"/>
    </row>
    <row r="2" spans="2:10" s="47" customFormat="1" ht="25.5" customHeight="1" x14ac:dyDescent="0.2">
      <c r="F2" s="49"/>
      <c r="G2" s="49"/>
      <c r="H2" s="49"/>
    </row>
    <row r="3" spans="2:10" s="47" customFormat="1" ht="23.25" x14ac:dyDescent="0.2">
      <c r="C3" s="219" t="s">
        <v>77</v>
      </c>
      <c r="D3" s="219"/>
      <c r="E3" s="122"/>
      <c r="F3" s="49"/>
      <c r="G3" s="49"/>
      <c r="H3" s="49"/>
      <c r="I3" s="60"/>
    </row>
    <row r="4" spans="2:10" s="47" customFormat="1" ht="15" customHeight="1" x14ac:dyDescent="0.2">
      <c r="F4" s="49"/>
      <c r="G4" s="49"/>
      <c r="H4" s="49"/>
    </row>
    <row r="5" spans="2:10" s="7" customFormat="1" ht="15" customHeight="1" x14ac:dyDescent="0.2">
      <c r="C5" s="66" t="s">
        <v>79</v>
      </c>
      <c r="D5" s="22" t="str">
        <f>Planbilanz!D5</f>
        <v>Muster AG</v>
      </c>
      <c r="E5" s="22"/>
      <c r="F5" s="50"/>
      <c r="G5" s="50"/>
      <c r="H5" s="35"/>
      <c r="I5" s="52"/>
    </row>
    <row r="6" spans="2:10" s="7" customFormat="1" ht="15" customHeight="1" x14ac:dyDescent="0.2">
      <c r="C6" s="66" t="s">
        <v>80</v>
      </c>
      <c r="D6" s="39">
        <f>Planbilanz!D6</f>
        <v>41640</v>
      </c>
      <c r="E6" s="39"/>
      <c r="F6" s="50"/>
      <c r="G6" s="50"/>
      <c r="H6" s="35"/>
      <c r="I6" s="52"/>
    </row>
    <row r="7" spans="2:10" s="7" customFormat="1" ht="15" customHeight="1" x14ac:dyDescent="0.2">
      <c r="C7" s="20"/>
      <c r="D7" s="39"/>
      <c r="E7" s="39"/>
      <c r="F7" s="50"/>
      <c r="G7" s="50"/>
      <c r="H7" s="35"/>
      <c r="I7" s="52"/>
    </row>
    <row r="8" spans="2:10" s="12" customFormat="1" ht="15" customHeight="1" x14ac:dyDescent="0.2">
      <c r="C8" s="210" t="s">
        <v>77</v>
      </c>
      <c r="D8" s="210"/>
      <c r="E8" s="198"/>
      <c r="F8" s="64" t="str">
        <f>Planbilanz!G8</f>
        <v>Planjahr 1</v>
      </c>
      <c r="G8" s="64" t="str">
        <f>Planbilanz!I8</f>
        <v>Planjahr 2</v>
      </c>
      <c r="H8" s="32" t="str">
        <f>Planbilanz!K8</f>
        <v>Planjahr 3</v>
      </c>
      <c r="I8" s="111" t="str">
        <f>Planbilanz!M8</f>
        <v>Planjahr 4</v>
      </c>
      <c r="J8" s="111" t="str">
        <f>Planbilanz!O8</f>
        <v>Planjahr 5</v>
      </c>
    </row>
    <row r="9" spans="2:10" s="12" customFormat="1" ht="15" customHeight="1" x14ac:dyDescent="0.2">
      <c r="C9" s="220" t="s">
        <v>364</v>
      </c>
      <c r="D9" s="221"/>
      <c r="E9" s="121"/>
      <c r="F9" s="81"/>
      <c r="G9" s="81"/>
      <c r="H9" s="81"/>
      <c r="I9" s="81"/>
      <c r="J9" s="81"/>
    </row>
    <row r="10" spans="2:10" s="7" customFormat="1" ht="15" customHeight="1" x14ac:dyDescent="0.2">
      <c r="B10" s="61" t="s">
        <v>362</v>
      </c>
      <c r="C10" s="204" t="s">
        <v>69</v>
      </c>
      <c r="D10" s="204"/>
      <c r="E10" s="115" t="s">
        <v>83</v>
      </c>
      <c r="F10" s="126" t="str">
        <f>IF(ISERROR(Planbilanz!G83/Planbilanz!G43*100),"",Planbilanz!G83/Planbilanz!G43*100)</f>
        <v/>
      </c>
      <c r="G10" s="82" t="str">
        <f>IF(ISERROR(Planbilanz!I83/Planbilanz!I43*100),"",Planbilanz!I83/Planbilanz!I43*100)</f>
        <v/>
      </c>
      <c r="H10" s="82" t="str">
        <f>IF(ISERROR(Planbilanz!K83/Planbilanz!K43*100),"",Planbilanz!K83/Planbilanz!K43*100)</f>
        <v/>
      </c>
      <c r="I10" s="82" t="str">
        <f>IF(ISERROR(Planbilanz!M83/Planbilanz!M43*100),"",Planbilanz!M83/Planbilanz!M43*100)</f>
        <v/>
      </c>
      <c r="J10" s="82" t="str">
        <f>IF(ISERROR(Planbilanz!O83/Planbilanz!O43*100),"",Planbilanz!O83/Planbilanz!O43*100)</f>
        <v/>
      </c>
    </row>
    <row r="11" spans="2:10" s="52" customFormat="1" ht="15" customHeight="1" x14ac:dyDescent="0.2">
      <c r="C11" s="84"/>
      <c r="D11" s="84"/>
      <c r="E11" s="84"/>
      <c r="F11" s="85"/>
      <c r="G11" s="85"/>
      <c r="H11" s="85"/>
      <c r="I11" s="85"/>
      <c r="J11" s="85"/>
    </row>
    <row r="12" spans="2:10" s="12" customFormat="1" ht="15" customHeight="1" x14ac:dyDescent="0.2">
      <c r="C12" s="217" t="s">
        <v>355</v>
      </c>
      <c r="D12" s="218"/>
      <c r="E12" s="120"/>
      <c r="F12" s="83"/>
      <c r="G12" s="83"/>
      <c r="H12" s="83"/>
      <c r="I12" s="83"/>
      <c r="J12" s="83"/>
    </row>
    <row r="13" spans="2:10" s="7" customFormat="1" ht="15" customHeight="1" x14ac:dyDescent="0.2">
      <c r="B13" s="61" t="s">
        <v>351</v>
      </c>
      <c r="C13" s="204" t="s">
        <v>71</v>
      </c>
      <c r="D13" s="204"/>
      <c r="E13" s="115" t="s">
        <v>83</v>
      </c>
      <c r="F13" s="82" t="str">
        <f>IF(ISERROR(Planbilanz!G12/Planbilanz!G60*100),"",Planbilanz!G12/Planbilanz!G60*100)</f>
        <v/>
      </c>
      <c r="G13" s="82" t="str">
        <f>IF(ISERROR(Planbilanz!I12/Planbilanz!I60*100),"",Planbilanz!I12/Planbilanz!I60*100)</f>
        <v/>
      </c>
      <c r="H13" s="82" t="str">
        <f>IF(ISERROR(Planbilanz!K12/Planbilanz!K60*100),"",Planbilanz!K12/Planbilanz!K60*100)</f>
        <v/>
      </c>
      <c r="I13" s="82" t="str">
        <f>IF(ISERROR(Planbilanz!M12/Planbilanz!M60*100),"",Planbilanz!M12/Planbilanz!M60*100)</f>
        <v/>
      </c>
      <c r="J13" s="82" t="str">
        <f>IF(ISERROR(Planbilanz!O12/Planbilanz!O60*100),"",Planbilanz!O12/Planbilanz!O60*100)</f>
        <v/>
      </c>
    </row>
    <row r="14" spans="2:10" s="7" customFormat="1" ht="15" customHeight="1" x14ac:dyDescent="0.2">
      <c r="B14" s="61" t="s">
        <v>352</v>
      </c>
      <c r="C14" s="204" t="s">
        <v>72</v>
      </c>
      <c r="D14" s="204"/>
      <c r="E14" s="115" t="s">
        <v>83</v>
      </c>
      <c r="F14" s="82" t="str">
        <f>IF(ISERROR((Planbilanz!G12+Planbilanz!G16)/Planbilanz!G60*100),"",(Planbilanz!G12+Planbilanz!G16)/Planbilanz!G60*100)</f>
        <v/>
      </c>
      <c r="G14" s="82" t="str">
        <f>IF(ISERROR((Planbilanz!I12+Planbilanz!I16)/Planbilanz!I60*100),"",(Planbilanz!I12+Planbilanz!I16)/Planbilanz!I60*100)</f>
        <v/>
      </c>
      <c r="H14" s="82" t="str">
        <f>IF(ISERROR((Planbilanz!K12+Planbilanz!K16)/Planbilanz!K60*100),"",(Planbilanz!K12+Planbilanz!K16)/Planbilanz!K60*100)</f>
        <v/>
      </c>
      <c r="I14" s="82" t="str">
        <f>IF(ISERROR((Planbilanz!M12+Planbilanz!M16)/Planbilanz!M60*100),"",(Planbilanz!M12+Planbilanz!M16)/Planbilanz!M60*100)</f>
        <v/>
      </c>
      <c r="J14" s="82" t="str">
        <f>IF(ISERROR((Planbilanz!O12+Planbilanz!O16)/Planbilanz!O60*100),"",(Planbilanz!O12+Planbilanz!O16)/Planbilanz!O60*100)</f>
        <v/>
      </c>
    </row>
    <row r="15" spans="2:10" s="7" customFormat="1" ht="15" customHeight="1" x14ac:dyDescent="0.2">
      <c r="B15" s="61" t="s">
        <v>353</v>
      </c>
      <c r="C15" s="204" t="s">
        <v>73</v>
      </c>
      <c r="D15" s="204"/>
      <c r="E15" s="115" t="s">
        <v>83</v>
      </c>
      <c r="F15" s="82" t="str">
        <f>IF(ISERROR(Planbilanz!G27/Planbilanz!G60*100),"",Planbilanz!G27/Planbilanz!G60*100)</f>
        <v/>
      </c>
      <c r="G15" s="82" t="str">
        <f>IF(ISERROR(Planbilanz!I27/Planbilanz!I60*100),"",Planbilanz!I27/Planbilanz!I60*100)</f>
        <v/>
      </c>
      <c r="H15" s="82" t="str">
        <f>IF(ISERROR(Planbilanz!K27/Planbilanz!K60*100),"",Planbilanz!K27/Planbilanz!K60*100)</f>
        <v/>
      </c>
      <c r="I15" s="82" t="str">
        <f>IF(ISERROR(Planbilanz!M27/Planbilanz!M60*100),"",Planbilanz!M27/Planbilanz!M60*100)</f>
        <v/>
      </c>
      <c r="J15" s="82" t="str">
        <f>IF(ISERROR(Planbilanz!O27/Planbilanz!O60*100),"",Planbilanz!O27/Planbilanz!O60*100)</f>
        <v/>
      </c>
    </row>
    <row r="16" spans="2:10" s="7" customFormat="1" ht="15" customHeight="1" x14ac:dyDescent="0.2">
      <c r="B16" s="61" t="s">
        <v>354</v>
      </c>
      <c r="C16" s="211" t="s">
        <v>350</v>
      </c>
      <c r="D16" s="204"/>
      <c r="E16" s="115" t="s">
        <v>83</v>
      </c>
      <c r="F16" s="82" t="str">
        <f>IF(ISERROR(Planbilanz!G12/(Planbilanz!G47+Planbilanz!G52+Planbilanz!G55)*100),"",Planbilanz!G12/(Planbilanz!G47+Planbilanz!G52+Planbilanz!G55)*100)</f>
        <v/>
      </c>
      <c r="G16" s="82" t="str">
        <f>IF(ISERROR(Planbilanz!I12/(Planbilanz!I47+Planbilanz!I52+Planbilanz!I55)*100),"",Planbilanz!I12/(Planbilanz!I47+Planbilanz!I52+Planbilanz!I55)*100)</f>
        <v/>
      </c>
      <c r="H16" s="82" t="str">
        <f>IF(ISERROR(Planbilanz!K12/(Planbilanz!K47+Planbilanz!K52+Planbilanz!K55)*100),"",Planbilanz!K12/(Planbilanz!K47+Planbilanz!K52+Planbilanz!K55)*100)</f>
        <v/>
      </c>
      <c r="I16" s="82" t="str">
        <f>IF(ISERROR(Planbilanz!M12/(Planbilanz!M47+Planbilanz!M52+Planbilanz!M55)*100),"",Planbilanz!M12/(Planbilanz!M47+Planbilanz!M52+Planbilanz!M55)*100)</f>
        <v/>
      </c>
      <c r="J16" s="82" t="str">
        <f>IF(ISERROR(Planbilanz!O12/(Planbilanz!O47+Planbilanz!O52+Planbilanz!O55)*100),"",Planbilanz!O12/(Planbilanz!O47+Planbilanz!O52+Planbilanz!O55)*100)</f>
        <v/>
      </c>
    </row>
    <row r="17" spans="1:10" s="7" customFormat="1" ht="15" customHeight="1" x14ac:dyDescent="0.2">
      <c r="A17" s="52"/>
      <c r="B17" s="52"/>
      <c r="C17" s="84"/>
      <c r="D17" s="84"/>
      <c r="E17" s="84"/>
      <c r="F17" s="85"/>
      <c r="G17" s="85"/>
      <c r="H17" s="85"/>
      <c r="I17" s="85"/>
      <c r="J17" s="85"/>
    </row>
    <row r="18" spans="1:10" s="7" customFormat="1" ht="15" customHeight="1" x14ac:dyDescent="0.2">
      <c r="B18" s="61"/>
      <c r="C18" s="217" t="s">
        <v>365</v>
      </c>
      <c r="D18" s="218"/>
      <c r="E18" s="120"/>
      <c r="F18" s="83"/>
      <c r="G18" s="83"/>
      <c r="H18" s="83"/>
      <c r="I18" s="83"/>
      <c r="J18" s="83"/>
    </row>
    <row r="19" spans="1:10" s="7" customFormat="1" ht="15" customHeight="1" x14ac:dyDescent="0.2">
      <c r="B19" s="61" t="s">
        <v>366</v>
      </c>
      <c r="C19" s="204" t="s">
        <v>70</v>
      </c>
      <c r="D19" s="204"/>
      <c r="E19" s="115" t="s">
        <v>83</v>
      </c>
      <c r="F19" s="82" t="str">
        <f>IF(ISERROR((Planbilanz!G83+Planbilanz!G73)/Planbilanz!G42*100),"",(Planbilanz!G83+Planbilanz!G73)/Planbilanz!G42*100)</f>
        <v/>
      </c>
      <c r="G19" s="82" t="str">
        <f>IF(ISERROR((Planbilanz!I83+Planbilanz!I73)/Planbilanz!I42*100),"",(Planbilanz!I83+Planbilanz!I73)/Planbilanz!I42*100)</f>
        <v/>
      </c>
      <c r="H19" s="82" t="str">
        <f>IF(ISERROR((Planbilanz!K83+Planbilanz!K73)/Planbilanz!K42*100),"",(Planbilanz!K83+Planbilanz!K73)/Planbilanz!K42*100)</f>
        <v/>
      </c>
      <c r="I19" s="82" t="str">
        <f>IF(ISERROR((Planbilanz!M83+Planbilanz!M73)/Planbilanz!M42*100),"",(Planbilanz!M83+Planbilanz!M73)/Planbilanz!M42*100)</f>
        <v/>
      </c>
      <c r="J19" s="82" t="str">
        <f>IF(ISERROR((Planbilanz!O83+Planbilanz!O73)/Planbilanz!O42*100),"",(Planbilanz!O83+Planbilanz!O73)/Planbilanz!O42*100)</f>
        <v/>
      </c>
    </row>
    <row r="20" spans="1:10" s="52" customFormat="1" ht="15" customHeight="1" x14ac:dyDescent="0.2">
      <c r="C20" s="84"/>
      <c r="D20" s="84"/>
      <c r="E20" s="84"/>
      <c r="F20" s="85"/>
      <c r="G20" s="85"/>
      <c r="H20" s="85"/>
      <c r="I20" s="85"/>
      <c r="J20" s="85"/>
    </row>
    <row r="21" spans="1:10" s="7" customFormat="1" ht="15" customHeight="1" x14ac:dyDescent="0.2">
      <c r="B21" s="61"/>
      <c r="C21" s="217" t="s">
        <v>369</v>
      </c>
      <c r="D21" s="218"/>
      <c r="E21" s="120"/>
      <c r="F21" s="83"/>
      <c r="G21" s="83"/>
      <c r="H21" s="83"/>
      <c r="I21" s="83"/>
      <c r="J21" s="83"/>
    </row>
    <row r="22" spans="1:10" s="7" customFormat="1" ht="15" customHeight="1" x14ac:dyDescent="0.2">
      <c r="B22" s="61" t="s">
        <v>367</v>
      </c>
      <c r="C22" s="211" t="s">
        <v>368</v>
      </c>
      <c r="D22" s="204"/>
      <c r="E22" s="115" t="s">
        <v>83</v>
      </c>
      <c r="F22" s="82" t="str">
        <f>IF(ISERROR(Planbilanz!G12/(Planbilanz!G60+Planbilanz!G73)*100),"",Planbilanz!G12/(Planbilanz!G60+Planbilanz!G73)*100)</f>
        <v/>
      </c>
      <c r="G22" s="82" t="str">
        <f>IF(ISERROR(Planbilanz!I12/(Planbilanz!I60+Planbilanz!I73)*100),"",Planbilanz!I12/(Planbilanz!I60+Planbilanz!I73)*100)</f>
        <v/>
      </c>
      <c r="H22" s="82" t="str">
        <f>IF(ISERROR(Planbilanz!K12/(Planbilanz!K60+Planbilanz!K73)*100),"",Planbilanz!K12/(Planbilanz!K60+Planbilanz!K73)*100)</f>
        <v/>
      </c>
      <c r="I22" s="82" t="str">
        <f>IF(ISERROR(Planbilanz!M12/(Planbilanz!M60+Planbilanz!M73)*100),"",Planbilanz!M12/(Planbilanz!M60+Planbilanz!M73)*100)</f>
        <v/>
      </c>
      <c r="J22" s="82" t="str">
        <f>IF(ISERROR(Planbilanz!O12/(Planbilanz!O60+Planbilanz!O73)*100),"",Planbilanz!O12/(Planbilanz!O60+Planbilanz!O73)*100)</f>
        <v/>
      </c>
    </row>
    <row r="23" spans="1:10" s="7" customFormat="1" ht="15" customHeight="1" x14ac:dyDescent="0.2">
      <c r="B23" s="61" t="s">
        <v>370</v>
      </c>
      <c r="C23" s="211" t="s">
        <v>413</v>
      </c>
      <c r="D23" s="204"/>
      <c r="E23" s="115" t="s">
        <v>83</v>
      </c>
      <c r="F23" s="82" t="str">
        <f>IF(ISERROR((Planbilanz!G12-(Planbilanz!G47+Planbilanz!G51+Planbilanz!G52+Planbilanz!G53+Planbilanz!G55))/Planbilanz!G83*100),"",IF(Planbilanz!G83&lt;0,"neg. Eigenkapital",(Planbilanz!G12-(Planbilanz!G47+Planbilanz!G51+Planbilanz!G52+Planbilanz!G53+Planbilanz!G55))/Planbilanz!G83*100))</f>
        <v/>
      </c>
      <c r="G23" s="82" t="str">
        <f>IF(ISERROR((Planbilanz!I12-(Planbilanz!I47+Planbilanz!I51+Planbilanz!I52+Planbilanz!I53+Planbilanz!I55))/Planbilanz!I83*100),"",IF(Planbilanz!I83&lt;0,"neg. Eigenkapital",(Planbilanz!I12-(Planbilanz!I47+Planbilanz!I51+Planbilanz!I52+Planbilanz!I53+Planbilanz!I55))/Planbilanz!I83*100))</f>
        <v/>
      </c>
      <c r="H23" s="82" t="str">
        <f>IF(ISERROR((Planbilanz!K12-(Planbilanz!K47+Planbilanz!K51+Planbilanz!K52+Planbilanz!K53+Planbilanz!K55))/Planbilanz!K83*100),"",IF(Planbilanz!K83&lt;0,"neg. Eigenkapital",(Planbilanz!K12-(Planbilanz!K47+Planbilanz!K51+Planbilanz!K52+Planbilanz!K53+Planbilanz!K55))/Planbilanz!K83*100))</f>
        <v/>
      </c>
      <c r="I23" s="82" t="str">
        <f>IF(ISERROR((Planbilanz!M12-(Planbilanz!M47+Planbilanz!M51+Planbilanz!M52+Planbilanz!M53+Planbilanz!M55))/Planbilanz!M83*100),"",IF(Planbilanz!M83&lt;0,"neg. Eigenkapital",(Planbilanz!M12-(Planbilanz!M47+Planbilanz!M51+Planbilanz!M52+Planbilanz!M53+Planbilanz!M55))/Planbilanz!M83*100))</f>
        <v/>
      </c>
      <c r="J23" s="82" t="str">
        <f>IF(ISERROR((Planbilanz!O12-(Planbilanz!O47+Planbilanz!O51+Planbilanz!O52+Planbilanz!O53+Planbilanz!O55))/Planbilanz!O83*100),"",IF(Planbilanz!O83&lt;0,"neg. Eigenkapital",(Planbilanz!O12-(Planbilanz!O47+Planbilanz!O51+Planbilanz!O52+Planbilanz!O53+Planbilanz!O55))/Planbilanz!O83*100))</f>
        <v/>
      </c>
    </row>
    <row r="24" spans="1:10" s="52" customFormat="1" ht="15" customHeight="1" x14ac:dyDescent="0.2">
      <c r="C24" s="84"/>
      <c r="D24" s="84"/>
      <c r="E24" s="84"/>
      <c r="F24" s="85"/>
      <c r="G24" s="85"/>
      <c r="H24" s="85"/>
      <c r="I24" s="85"/>
      <c r="J24" s="85"/>
    </row>
    <row r="25" spans="1:10" s="12" customFormat="1" ht="15" customHeight="1" x14ac:dyDescent="0.2">
      <c r="C25" s="217" t="s">
        <v>356</v>
      </c>
      <c r="D25" s="218"/>
      <c r="E25" s="120"/>
      <c r="F25" s="83"/>
      <c r="G25" s="83"/>
      <c r="H25" s="83"/>
      <c r="I25" s="83"/>
      <c r="J25" s="83"/>
    </row>
    <row r="26" spans="1:10" s="12" customFormat="1" ht="15" customHeight="1" x14ac:dyDescent="0.2">
      <c r="B26" s="61" t="s">
        <v>359</v>
      </c>
      <c r="C26" s="211" t="s">
        <v>360</v>
      </c>
      <c r="D26" s="204"/>
      <c r="E26" s="115" t="s">
        <v>83</v>
      </c>
      <c r="F26" s="82" t="str">
        <f>IF(ISERROR((Planerfolgsrechnung!H45-Planerfolgsrechnung!H33)/Planbilanz!G43*100),"",(Planerfolgsrechnung!H45-Planerfolgsrechnung!H33)/Planbilanz!G43*100)</f>
        <v/>
      </c>
      <c r="G26" s="82" t="str">
        <f>IF(ISERROR((Planerfolgsrechnung!J45-Planerfolgsrechnung!J33)/Planbilanz!I43*100),"",(Planerfolgsrechnung!J45-Planerfolgsrechnung!J33)/Planbilanz!I43*100)</f>
        <v/>
      </c>
      <c r="H26" s="82" t="str">
        <f>IF(ISERROR((Planerfolgsrechnung!L45-Planerfolgsrechnung!L33)/Planbilanz!K43*100),"",(Planerfolgsrechnung!L45-Planerfolgsrechnung!L33)/Planbilanz!K43*100)</f>
        <v/>
      </c>
      <c r="I26" s="82" t="str">
        <f>IF(ISERROR((Planerfolgsrechnung!N45-Planerfolgsrechnung!N33)/Planbilanz!M43*100),"",(Planerfolgsrechnung!N45-Planerfolgsrechnung!N33)/Planbilanz!M43*100)</f>
        <v/>
      </c>
      <c r="J26" s="82" t="str">
        <f>IF(ISERROR((Planerfolgsrechnung!P45-Planerfolgsrechnung!P33)/Planbilanz!O43*100),"",(Planerfolgsrechnung!P45-Planerfolgsrechnung!P33)/Planbilanz!O43*100)</f>
        <v/>
      </c>
    </row>
    <row r="27" spans="1:10" s="7" customFormat="1" ht="15" customHeight="1" x14ac:dyDescent="0.2">
      <c r="B27" s="61" t="s">
        <v>357</v>
      </c>
      <c r="C27" s="211" t="s">
        <v>358</v>
      </c>
      <c r="D27" s="204"/>
      <c r="E27" s="115" t="s">
        <v>83</v>
      </c>
      <c r="F27" s="82" t="str">
        <f>IF(ISERROR(Planerfolgsrechnung!H45/Planbilanz!G83*100),"",IF(Planbilanz!G83&lt;0,"neg. Eigenkapital",Planerfolgsrechnung!H45/Planbilanz!G83*100))</f>
        <v/>
      </c>
      <c r="G27" s="82" t="str">
        <f>IF(ISERROR(Planerfolgsrechnung!J45/Planbilanz!I83*100),"",IF(Planbilanz!I83&lt;0,"neg. Eigenkapital",Planerfolgsrechnung!J45/Planbilanz!I83*100))</f>
        <v/>
      </c>
      <c r="H27" s="82" t="str">
        <f>IF(ISERROR(Planerfolgsrechnung!L45/Planbilanz!K83*100),"",IF(Planbilanz!K83&lt;0,"neg. Eigenkapital",Planerfolgsrechnung!L45/Planbilanz!K83*100))</f>
        <v/>
      </c>
      <c r="I27" s="82" t="str">
        <f>IF(ISERROR(Planerfolgsrechnung!N45/Planbilanz!M83*100),"",IF(Planbilanz!M83&lt;0,"neg. Eigenkapital",Planerfolgsrechnung!N45/Planbilanz!M83*100))</f>
        <v/>
      </c>
      <c r="J27" s="82" t="str">
        <f>IF(ISERROR(Planerfolgsrechnung!P45/Planbilanz!O83*100),"",IF(Planbilanz!O83&lt;0,"neg. Eigenkapital",Planerfolgsrechnung!P45/Planbilanz!O83*100))</f>
        <v/>
      </c>
    </row>
    <row r="28" spans="1:10" s="7" customFormat="1" ht="15" customHeight="1" x14ac:dyDescent="0.2">
      <c r="B28" s="61" t="s">
        <v>361</v>
      </c>
      <c r="C28" s="211" t="s">
        <v>414</v>
      </c>
      <c r="D28" s="204"/>
      <c r="E28" s="115" t="s">
        <v>83</v>
      </c>
      <c r="F28" s="82" t="str">
        <f>IF(ISERROR(Planerfolgsrechnung!H45/(Planbilanz!G73+Planbilanz!G83)*100),"",IF((Planbilanz!G73+Planbilanz!G83)&lt;0,"",Planerfolgsrechnung!H45/(Planbilanz!G73+Planbilanz!G83)*100))</f>
        <v/>
      </c>
      <c r="G28" s="82" t="str">
        <f>IF(ISERROR(Planerfolgsrechnung!J45/(Planbilanz!I73+Planbilanz!I83)*100),"",IF((Planbilanz!I73+Planbilanz!I83)&lt;0,"",Planerfolgsrechnung!J45/(Planbilanz!I73+Planbilanz!I83)*100))</f>
        <v/>
      </c>
      <c r="H28" s="82" t="str">
        <f>IF(ISERROR(Planerfolgsrechnung!L45/(Planbilanz!K73+Planbilanz!K83)*100),"",IF((Planbilanz!K73+Planbilanz!K83)&lt;0,"",Planerfolgsrechnung!L45/(Planbilanz!K73+Planbilanz!K83)*100))</f>
        <v/>
      </c>
      <c r="I28" s="82" t="str">
        <f>IF(ISERROR(Planerfolgsrechnung!N45/(Planbilanz!M73+Planbilanz!M83)*100),"",IF((Planbilanz!M73+Planbilanz!M83)&lt;0,"",Planerfolgsrechnung!N45/(Planbilanz!M73+Planbilanz!M83)*100))</f>
        <v/>
      </c>
      <c r="J28" s="82" t="str">
        <f>IF(ISERROR(Planerfolgsrechnung!P45/(Planbilanz!O73+Planbilanz!O83)*100),"",IF((Planbilanz!O73+Planbilanz!O83)&lt;0,"",Planerfolgsrechnung!P45/(Planbilanz!O73+Planbilanz!O83)*100))</f>
        <v/>
      </c>
    </row>
    <row r="29" spans="1:10" s="52" customFormat="1" ht="15" customHeight="1" x14ac:dyDescent="0.2">
      <c r="C29" s="84"/>
      <c r="D29" s="84"/>
      <c r="E29" s="84"/>
      <c r="F29" s="85"/>
      <c r="G29" s="85"/>
      <c r="H29" s="85"/>
      <c r="I29" s="85"/>
      <c r="J29" s="85"/>
    </row>
    <row r="30" spans="1:10" s="7" customFormat="1" ht="15" customHeight="1" x14ac:dyDescent="0.2">
      <c r="B30" s="61"/>
      <c r="C30" s="217" t="s">
        <v>372</v>
      </c>
      <c r="D30" s="218"/>
      <c r="E30" s="120"/>
      <c r="F30" s="83"/>
      <c r="G30" s="83"/>
      <c r="H30" s="83"/>
      <c r="I30" s="83"/>
      <c r="J30" s="83"/>
    </row>
    <row r="31" spans="1:10" s="7" customFormat="1" ht="15" customHeight="1" x14ac:dyDescent="0.2">
      <c r="A31" s="61"/>
      <c r="B31" s="61" t="s">
        <v>371</v>
      </c>
      <c r="C31" s="211" t="s">
        <v>1</v>
      </c>
      <c r="D31" s="204"/>
      <c r="E31" s="115" t="s">
        <v>83</v>
      </c>
      <c r="F31" s="82" t="str">
        <f>IF(ISERROR((Planerfolgsrechnung!H47-Planerfolgsrechnung!H28-Planerfolgsrechnung!H29-Planerfolgsrechnung!H30-Planerfolgsrechnung!H36-Planerfolgsrechnung!H37-Planerfolgsrechnung!H39-Planerfolgsrechnung!H40-Planerfolgsrechnung!H41-Planerfolgsrechnung!H42)/Planerfolgsrechnung!H14*100),"",(Planerfolgsrechnung!H47-Planerfolgsrechnung!H28-Planerfolgsrechnung!H29-Planerfolgsrechnung!H30-Planerfolgsrechnung!H36-Planerfolgsrechnung!H37-Planerfolgsrechnung!H39-Planerfolgsrechnung!H40-Planerfolgsrechnung!H41-Planerfolgsrechnung!H42)/Planerfolgsrechnung!H14*100)</f>
        <v/>
      </c>
      <c r="G31" s="82" t="str">
        <f>IF(ISERROR((Planerfolgsrechnung!J47-Planerfolgsrechnung!J28-Planerfolgsrechnung!J29-Planerfolgsrechnung!J30-Planerfolgsrechnung!J36-Planerfolgsrechnung!J37-Planerfolgsrechnung!J39-Planerfolgsrechnung!J40-Planerfolgsrechnung!J41-Planerfolgsrechnung!J42)/Planerfolgsrechnung!J14*100),"",(Planerfolgsrechnung!J47-Planerfolgsrechnung!J28-Planerfolgsrechnung!J29-Planerfolgsrechnung!J30-Planerfolgsrechnung!J36-Planerfolgsrechnung!J37-Planerfolgsrechnung!J39-Planerfolgsrechnung!J40-Planerfolgsrechnung!J41-Planerfolgsrechnung!J42)/Planerfolgsrechnung!J14*100)</f>
        <v/>
      </c>
      <c r="H31" s="82" t="str">
        <f>IF(ISERROR((Planerfolgsrechnung!L47-Planerfolgsrechnung!L28-Planerfolgsrechnung!L29-Planerfolgsrechnung!L30-Planerfolgsrechnung!L36-Planerfolgsrechnung!L37-Planerfolgsrechnung!L39-Planerfolgsrechnung!L40-Planerfolgsrechnung!L41-Planerfolgsrechnung!L42)/Planerfolgsrechnung!L14*100),"",(Planerfolgsrechnung!L47-Planerfolgsrechnung!L28-Planerfolgsrechnung!L29-Planerfolgsrechnung!L30-Planerfolgsrechnung!L36-Planerfolgsrechnung!L37-Planerfolgsrechnung!L39-Planerfolgsrechnung!L40-Planerfolgsrechnung!L41-Planerfolgsrechnung!L42)/Planerfolgsrechnung!L14*100)</f>
        <v/>
      </c>
      <c r="I31" s="82" t="str">
        <f>IF(ISERROR((Planerfolgsrechnung!N47-Planerfolgsrechnung!N28-Planerfolgsrechnung!N29-Planerfolgsrechnung!N30-Planerfolgsrechnung!N36-Planerfolgsrechnung!N37-Planerfolgsrechnung!N39-Planerfolgsrechnung!N40-Planerfolgsrechnung!N41-Planerfolgsrechnung!N42)/Planerfolgsrechnung!N14*100),"",(Planerfolgsrechnung!N47-Planerfolgsrechnung!N28-Planerfolgsrechnung!N29-Planerfolgsrechnung!N30-Planerfolgsrechnung!N36-Planerfolgsrechnung!N37-Planerfolgsrechnung!N39-Planerfolgsrechnung!N40-Planerfolgsrechnung!N41-Planerfolgsrechnung!N42)/Planerfolgsrechnung!N14*100)</f>
        <v/>
      </c>
      <c r="J31" s="82" t="str">
        <f>IF(ISERROR((Planerfolgsrechnung!P47-Planerfolgsrechnung!P28-Planerfolgsrechnung!P29-Planerfolgsrechnung!P30-Planerfolgsrechnung!P36-Planerfolgsrechnung!P37-Planerfolgsrechnung!P39-Planerfolgsrechnung!P40-Planerfolgsrechnung!P41-Planerfolgsrechnung!P42)/Planerfolgsrechnung!P14*100),"",(Planerfolgsrechnung!P47-Planerfolgsrechnung!P28-Planerfolgsrechnung!P29-Planerfolgsrechnung!P30-Planerfolgsrechnung!P36-Planerfolgsrechnung!P37-Planerfolgsrechnung!P39-Planerfolgsrechnung!P40-Planerfolgsrechnung!P41-Planerfolgsrechnung!P42)/Planerfolgsrechnung!P14*100)</f>
        <v/>
      </c>
    </row>
    <row r="32" spans="1:10" s="7" customFormat="1" ht="15" customHeight="1" x14ac:dyDescent="0.2">
      <c r="A32" s="61"/>
      <c r="B32" s="61" t="s">
        <v>374</v>
      </c>
      <c r="C32" s="211" t="s">
        <v>373</v>
      </c>
      <c r="D32" s="204"/>
      <c r="E32" s="115" t="s">
        <v>83</v>
      </c>
      <c r="F32" s="82" t="str">
        <f>IF(ISERROR(Planerfolgsrechnung!H27/Planerfolgsrechnung!H14*100),"",Planerfolgsrechnung!H27/Planerfolgsrechnung!H14*100)</f>
        <v/>
      </c>
      <c r="G32" s="82" t="str">
        <f>IF(ISERROR(Planerfolgsrechnung!J27/Planerfolgsrechnung!J14*100),"",Planerfolgsrechnung!J27/Planerfolgsrechnung!J14*100)</f>
        <v/>
      </c>
      <c r="H32" s="82" t="str">
        <f>IF(ISERROR(Planerfolgsrechnung!L27/Planerfolgsrechnung!L14*100),"",Planerfolgsrechnung!L27/Planerfolgsrechnung!L14*100)</f>
        <v/>
      </c>
      <c r="I32" s="82" t="str">
        <f>IF(ISERROR(Planerfolgsrechnung!N27/Planerfolgsrechnung!N14*100),"",Planerfolgsrechnung!N27/Planerfolgsrechnung!N14*100)</f>
        <v/>
      </c>
      <c r="J32" s="82" t="str">
        <f>IF(ISERROR(Planerfolgsrechnung!P27/Planerfolgsrechnung!P14*100),"",Planerfolgsrechnung!P27/Planerfolgsrechnung!P14*100)</f>
        <v/>
      </c>
    </row>
    <row r="33" spans="1:10" s="7" customFormat="1" ht="15" customHeight="1" x14ac:dyDescent="0.2">
      <c r="A33" s="61"/>
      <c r="B33" s="61" t="s">
        <v>376</v>
      </c>
      <c r="C33" s="211" t="s">
        <v>375</v>
      </c>
      <c r="D33" s="204"/>
      <c r="E33" s="115" t="s">
        <v>83</v>
      </c>
      <c r="F33" s="82" t="str">
        <f>IF(ISERROR(Planerfolgsrechnung!H27/-Planerfolgsrechnung!H33*100),"",Planerfolgsrechnung!H27/-Planerfolgsrechnung!H33*100)</f>
        <v/>
      </c>
      <c r="G33" s="82" t="str">
        <f>IF(ISERROR(Planerfolgsrechnung!J27/-Planerfolgsrechnung!J33*100),"",Planerfolgsrechnung!J27/-Planerfolgsrechnung!J33*100)</f>
        <v/>
      </c>
      <c r="H33" s="82" t="str">
        <f>IF(ISERROR(Planerfolgsrechnung!L27/-Planerfolgsrechnung!L33*100),"",Planerfolgsrechnung!L27/-Planerfolgsrechnung!L33*100)</f>
        <v/>
      </c>
      <c r="I33" s="82" t="str">
        <f>IF(ISERROR(Planerfolgsrechnung!N27/-Planerfolgsrechnung!N33*100),"",Planerfolgsrechnung!N27/-Planerfolgsrechnung!N33*100)</f>
        <v/>
      </c>
      <c r="J33" s="82" t="str">
        <f>IF(ISERROR(Planerfolgsrechnung!P27/-Planerfolgsrechnung!P33*100),"",Planerfolgsrechnung!P27/-Planerfolgsrechnung!P33*100)</f>
        <v/>
      </c>
    </row>
    <row r="34" spans="1:10" s="7" customFormat="1" ht="15" customHeight="1" x14ac:dyDescent="0.2">
      <c r="A34" s="61"/>
      <c r="B34" s="61" t="s">
        <v>378</v>
      </c>
      <c r="C34" s="211" t="s">
        <v>377</v>
      </c>
      <c r="D34" s="204"/>
      <c r="E34" s="115" t="s">
        <v>83</v>
      </c>
      <c r="F34" s="82" t="str">
        <f>IF(ISERROR(Planerfolgsrechnung!H27/Planerfolgsrechnung!H17*100),"",Planerfolgsrechnung!H27/Planerfolgsrechnung!H17*100)</f>
        <v/>
      </c>
      <c r="G34" s="82" t="str">
        <f>IF(ISERROR(Planerfolgsrechnung!J27/Planerfolgsrechnung!J17*100),"",Planerfolgsrechnung!J27/Planerfolgsrechnung!J17*100)</f>
        <v/>
      </c>
      <c r="H34" s="82" t="str">
        <f>IF(ISERROR(Planerfolgsrechnung!L27/Planerfolgsrechnung!L17*100),"",Planerfolgsrechnung!L27/Planerfolgsrechnung!L17*100)</f>
        <v/>
      </c>
      <c r="I34" s="82" t="str">
        <f>IF(ISERROR(Planerfolgsrechnung!N27/Planerfolgsrechnung!N17*100),"",Planerfolgsrechnung!N27/Planerfolgsrechnung!N17*100)</f>
        <v/>
      </c>
      <c r="J34" s="82" t="str">
        <f>IF(ISERROR(Planerfolgsrechnung!P27/Planerfolgsrechnung!P17*100),"",Planerfolgsrechnung!P27/Planerfolgsrechnung!P17*100)</f>
        <v/>
      </c>
    </row>
    <row r="35" spans="1:10" s="52" customFormat="1" ht="15" customHeight="1" x14ac:dyDescent="0.2">
      <c r="C35" s="84"/>
      <c r="D35" s="84"/>
      <c r="E35" s="84"/>
      <c r="F35" s="85"/>
      <c r="G35" s="85"/>
      <c r="H35" s="85"/>
      <c r="I35" s="85"/>
      <c r="J35" s="85"/>
    </row>
    <row r="36" spans="1:10" s="12" customFormat="1" ht="15" customHeight="1" x14ac:dyDescent="0.2">
      <c r="C36" s="217" t="s">
        <v>379</v>
      </c>
      <c r="D36" s="218"/>
      <c r="E36" s="120"/>
      <c r="F36" s="83"/>
      <c r="G36" s="83"/>
      <c r="H36" s="83"/>
      <c r="I36" s="83"/>
      <c r="J36" s="83"/>
    </row>
    <row r="37" spans="1:10" s="7" customFormat="1" ht="15" customHeight="1" x14ac:dyDescent="0.2">
      <c r="B37" s="61" t="s">
        <v>381</v>
      </c>
      <c r="C37" s="204" t="s">
        <v>51</v>
      </c>
      <c r="D37" s="204"/>
      <c r="E37" s="115" t="s">
        <v>387</v>
      </c>
      <c r="F37" s="78" t="str">
        <f>IF(ISERROR(Planbilanz!G50/Planerfolgsrechnung!H14*365),"",Planbilanz!G50/Planerfolgsrechnung!H14*365)</f>
        <v/>
      </c>
      <c r="G37" s="74" t="str">
        <f>IF(ISERROR(Planbilanz!I50/Planerfolgsrechnung!J14*365),"",Planbilanz!I50/Planerfolgsrechnung!J14*365)</f>
        <v/>
      </c>
      <c r="H37" s="74" t="str">
        <f>IF(ISERROR(Planbilanz!K50/Planerfolgsrechnung!L14*365),"",Planbilanz!K50/Planerfolgsrechnung!L14*365)</f>
        <v/>
      </c>
      <c r="I37" s="74" t="str">
        <f>IF(ISERROR(Planbilanz!M50/Planerfolgsrechnung!N14*365),"",Planbilanz!M50/Planerfolgsrechnung!N14*365)</f>
        <v/>
      </c>
      <c r="J37" s="74" t="str">
        <f>IF(ISERROR(Planbilanz!O50/Planerfolgsrechnung!P14*365),"",Planbilanz!O50/Planerfolgsrechnung!P14*365)</f>
        <v/>
      </c>
    </row>
    <row r="38" spans="1:10" s="7" customFormat="1" ht="15" customHeight="1" x14ac:dyDescent="0.2">
      <c r="B38" s="61" t="s">
        <v>380</v>
      </c>
      <c r="C38" s="211" t="s">
        <v>50</v>
      </c>
      <c r="D38" s="204"/>
      <c r="E38" s="115" t="s">
        <v>387</v>
      </c>
      <c r="F38" s="74" t="str">
        <f>IF(ISERROR(Planbilanz!G13/Planerfolgsrechnung!H14*365),"",Planbilanz!G13/Planerfolgsrechnung!H14*365)</f>
        <v/>
      </c>
      <c r="G38" s="74" t="str">
        <f>IF(ISERROR(Planbilanz!I13/Planerfolgsrechnung!J14*365),"",Planbilanz!I13/Planerfolgsrechnung!J14*365)</f>
        <v/>
      </c>
      <c r="H38" s="74" t="str">
        <f>IF(ISERROR(Planbilanz!K13/Planerfolgsrechnung!L14*365),"",Planbilanz!K13/Planerfolgsrechnung!L14*365)</f>
        <v/>
      </c>
      <c r="I38" s="74" t="str">
        <f>IF(ISERROR(Planbilanz!M13/Planerfolgsrechnung!N14*365),"",Planbilanz!M13/Planerfolgsrechnung!N14*365)</f>
        <v/>
      </c>
      <c r="J38" s="74" t="str">
        <f>IF(ISERROR(Planbilanz!O13/Planerfolgsrechnung!P14*365),"",Planbilanz!O13/Planerfolgsrechnung!P14*365)</f>
        <v/>
      </c>
    </row>
    <row r="39" spans="1:10" s="7" customFormat="1" ht="15" customHeight="1" x14ac:dyDescent="0.2">
      <c r="B39" s="61" t="s">
        <v>383</v>
      </c>
      <c r="C39" s="211" t="s">
        <v>382</v>
      </c>
      <c r="D39" s="204"/>
      <c r="E39" s="115" t="s">
        <v>387</v>
      </c>
      <c r="F39" s="74" t="str">
        <f>IF(ISERROR(Planbilanz!G25/Planerfolgsrechnung!H14*365),"",IF(Planbilanz!G25=0,"",Planbilanz!G25/Planerfolgsrechnung!H14*365))</f>
        <v/>
      </c>
      <c r="G39" s="74" t="str">
        <f>IF(ISERROR(Planbilanz!I25/Planerfolgsrechnung!J14*365),"",IF(Planbilanz!I25=0,"",Planbilanz!I25/Planerfolgsrechnung!J14*365))</f>
        <v/>
      </c>
      <c r="H39" s="74" t="str">
        <f>IF(ISERROR(Planbilanz!K25/Planerfolgsrechnung!L14*365),"",IF(Planbilanz!K25=0,"",Planbilanz!K25/Planerfolgsrechnung!L14*365))</f>
        <v/>
      </c>
      <c r="I39" s="74" t="str">
        <f>IF(ISERROR(Planbilanz!M25/Planerfolgsrechnung!N14*365),"",IF(Planbilanz!M25=0,"",Planbilanz!M25/Planerfolgsrechnung!N14*365))</f>
        <v/>
      </c>
      <c r="J39" s="74" t="str">
        <f>IF(ISERROR(Planbilanz!O25/Planerfolgsrechnung!P14*365),"",IF(Planbilanz!O25=0,"",Planbilanz!O25/Planerfolgsrechnung!P14*365))</f>
        <v/>
      </c>
    </row>
    <row r="40" spans="1:10" s="7" customFormat="1" ht="15" customHeight="1" x14ac:dyDescent="0.2">
      <c r="B40" s="61" t="s">
        <v>385</v>
      </c>
      <c r="C40" s="211" t="s">
        <v>384</v>
      </c>
      <c r="D40" s="204"/>
      <c r="E40" s="115" t="s">
        <v>386</v>
      </c>
      <c r="F40" s="82" t="str">
        <f>IF(ISERROR((Planbilanz!G60+Planbilanz!G73-Planbilanz!G12)/Mittelflussrechnung!E14),"",IF(Mittelflussrechnung!E14&lt;0,"Cashdrain",(Planbilanz!G60+Planbilanz!G73-Planbilanz!G12)/Mittelflussrechnung!E14))</f>
        <v/>
      </c>
      <c r="G40" s="82" t="str">
        <f>IF(ISERROR((Planbilanz!I60+Planbilanz!I73-Planbilanz!I12)/Mittelflussrechnung!F14),"",IF(Mittelflussrechnung!F14&lt;0,"Cashdrain",(Planbilanz!I60+Planbilanz!I73-Planbilanz!I12)/Mittelflussrechnung!F14))</f>
        <v/>
      </c>
      <c r="H40" s="82" t="str">
        <f>IF(ISERROR((Planbilanz!K60+Planbilanz!K73-Planbilanz!K12)/Mittelflussrechnung!G14),"",IF(Mittelflussrechnung!G14&lt;0,"Cashdrain",(Planbilanz!K60+Planbilanz!K73-Planbilanz!K12)/Mittelflussrechnung!G14))</f>
        <v/>
      </c>
      <c r="I40" s="82" t="str">
        <f>IF(ISERROR((Planbilanz!M60+Planbilanz!M73-Planbilanz!M12)/Mittelflussrechnung!H14),"",IF(Mittelflussrechnung!H14&lt;0,"Cashdrain",(Planbilanz!M60+Planbilanz!M73-Planbilanz!M12)/Mittelflussrechnung!H14))</f>
        <v/>
      </c>
      <c r="J40" s="82" t="str">
        <f>IF(ISERROR((Planbilanz!O60+Planbilanz!O73-Planbilanz!O12)/Mittelflussrechnung!I14),"",IF(Mittelflussrechnung!I14&lt;0,"Cashdrain",(Planbilanz!O60+Planbilanz!O73-Planbilanz!O12)/Mittelflussrechnung!I14))</f>
        <v/>
      </c>
    </row>
    <row r="41" spans="1:10" s="47" customFormat="1" x14ac:dyDescent="0.2">
      <c r="A41" s="7"/>
      <c r="B41" s="61" t="s">
        <v>388</v>
      </c>
      <c r="C41" s="211" t="s">
        <v>363</v>
      </c>
      <c r="D41" s="204"/>
      <c r="E41" s="115" t="s">
        <v>389</v>
      </c>
      <c r="F41" s="82" t="str">
        <f>IF(ISERROR((Planbilanz!G47+Planbilanz!G51+Planbilanz!G52+Planbilanz!G53+Planbilanz!G55+Planbilanz!G65+Planbilanz!G71-Planbilanz!G12)/Planerfolgsrechnung!H27),"",IF(Planerfolgsrechnung!H27&lt;0,"EBITDA negativ",(Planbilanz!G47+Planbilanz!G51+Planbilanz!G52+Planbilanz!G53+Planbilanz!G55+Planbilanz!G65+Planbilanz!G71-Planbilanz!G12)/Planerfolgsrechnung!H27))</f>
        <v/>
      </c>
      <c r="G41" s="82" t="str">
        <f>IF(ISERROR((Planbilanz!I47+Planbilanz!I51+Planbilanz!I52+Planbilanz!I53+Planbilanz!I55+Planbilanz!I65+Planbilanz!I71-Planbilanz!I12)/Planerfolgsrechnung!J27),"",IF(Planerfolgsrechnung!J27&lt;0,"EBITDA negativ",(Planbilanz!I47+Planbilanz!I51+Planbilanz!I52+Planbilanz!I53+Planbilanz!I55+Planbilanz!I65+Planbilanz!I71-Planbilanz!I12)/Planerfolgsrechnung!J27))</f>
        <v/>
      </c>
      <c r="H41" s="82" t="str">
        <f>IF(ISERROR((Planbilanz!K47+Planbilanz!K51+Planbilanz!K52+Planbilanz!K53+Planbilanz!K55+Planbilanz!K65+Planbilanz!K71-Planbilanz!K12)/Planerfolgsrechnung!L27),"",IF(Planerfolgsrechnung!L27&lt;0,"EBITDA negativ",(Planbilanz!K47+Planbilanz!K51+Planbilanz!K52+Planbilanz!K53+Planbilanz!K55+Planbilanz!K65+Planbilanz!K71-Planbilanz!K12)/Planerfolgsrechnung!L27))</f>
        <v/>
      </c>
      <c r="I41" s="82" t="str">
        <f>IF(ISERROR((Planbilanz!M47+Planbilanz!M51+Planbilanz!M52+Planbilanz!M53+Planbilanz!M55+Planbilanz!M65+Planbilanz!M71-Planbilanz!M12)/Planerfolgsrechnung!N27),"",IF(Planerfolgsrechnung!N27&lt;0,"EBITDA negativ",(Planbilanz!M47+Planbilanz!M51+Planbilanz!M52+Planbilanz!M53+Planbilanz!M55+Planbilanz!M65+Planbilanz!M71-Planbilanz!M12)/Planerfolgsrechnung!N27))</f>
        <v/>
      </c>
      <c r="J41" s="82" t="str">
        <f>IF(ISERROR((Planbilanz!O47+Planbilanz!O51+Planbilanz!O52+Planbilanz!O53+Planbilanz!O55+Planbilanz!O65+Planbilanz!O71-Planbilanz!O12)/Planerfolgsrechnung!P27),"",IF(Planerfolgsrechnung!P27&lt;0,"EBITDA negativ",(Planbilanz!O47+Planbilanz!O51+Planbilanz!O52+Planbilanz!O53+Planbilanz!O55+Planbilanz!O65+Planbilanz!O71-Planbilanz!O12)/Planerfolgsrechnung!P27))</f>
        <v/>
      </c>
    </row>
    <row r="42" spans="1:10" s="47" customFormat="1" x14ac:dyDescent="0.2">
      <c r="F42" s="49"/>
      <c r="G42" s="49"/>
      <c r="H42" s="49"/>
    </row>
  </sheetData>
  <mergeCells count="29">
    <mergeCell ref="C41:D41"/>
    <mergeCell ref="C13:D13"/>
    <mergeCell ref="C3:D3"/>
    <mergeCell ref="C9:D9"/>
    <mergeCell ref="C16:D16"/>
    <mergeCell ref="C8:E8"/>
    <mergeCell ref="C10:D10"/>
    <mergeCell ref="C12:D12"/>
    <mergeCell ref="C40:D40"/>
    <mergeCell ref="C14:D14"/>
    <mergeCell ref="C15:D15"/>
    <mergeCell ref="C25:D25"/>
    <mergeCell ref="C27:D27"/>
    <mergeCell ref="C28:D28"/>
    <mergeCell ref="C26:D26"/>
    <mergeCell ref="C18:D18"/>
    <mergeCell ref="C19:D19"/>
    <mergeCell ref="C21:D21"/>
    <mergeCell ref="C22:D22"/>
    <mergeCell ref="C23:D23"/>
    <mergeCell ref="C30:D30"/>
    <mergeCell ref="C39:D39"/>
    <mergeCell ref="C33:D33"/>
    <mergeCell ref="C34:D34"/>
    <mergeCell ref="C32:D32"/>
    <mergeCell ref="C31:D31"/>
    <mergeCell ref="C36:D36"/>
    <mergeCell ref="C37:D37"/>
    <mergeCell ref="C38:D38"/>
  </mergeCells>
  <pageMargins left="0.39370078740157483" right="0.39370078740157483" top="0.39370078740157483" bottom="0.78740157480314965" header="0.51181102362204722" footer="0.39370078740157483"/>
  <pageSetup paperSize="9" scale="69" orientation="landscape" r:id="rId1"/>
  <headerFooter alignWithMargins="0">
    <oddFooter>&amp;C&amp;8Copyright © 2012 St.Galler Kantonalbank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751"/>
  </sheetPr>
  <dimension ref="C1:AF47"/>
  <sheetViews>
    <sheetView showGridLines="0" zoomScale="90" zoomScaleNormal="90" workbookViewId="0"/>
  </sheetViews>
  <sheetFormatPr baseColWidth="10" defaultRowHeight="12.75" x14ac:dyDescent="0.2"/>
  <cols>
    <col min="1" max="1" width="3.7109375" customWidth="1"/>
    <col min="2" max="2" width="10.7109375" customWidth="1"/>
    <col min="3" max="3" width="2.42578125" customWidth="1"/>
    <col min="4" max="4" width="22.7109375" customWidth="1"/>
    <col min="5" max="5" width="30.42578125" customWidth="1"/>
    <col min="6" max="7" width="10.7109375" style="2" customWidth="1"/>
    <col min="8" max="15" width="10.7109375" style="1" customWidth="1"/>
    <col min="16" max="31" width="10.7109375" customWidth="1"/>
  </cols>
  <sheetData>
    <row r="1" spans="3:32" ht="25.5" customHeight="1" x14ac:dyDescent="0.2"/>
    <row r="2" spans="3:32" ht="25.5" customHeight="1" x14ac:dyDescent="0.2"/>
    <row r="3" spans="3:32" s="47" customFormat="1" ht="23.25" x14ac:dyDescent="0.2">
      <c r="C3" s="46" t="s">
        <v>75</v>
      </c>
      <c r="F3" s="48"/>
      <c r="G3" s="48"/>
      <c r="H3" s="49"/>
      <c r="I3" s="49"/>
      <c r="J3" s="49"/>
      <c r="K3" s="49"/>
      <c r="L3" s="49"/>
      <c r="M3" s="49"/>
      <c r="N3" s="49"/>
      <c r="O3" s="49"/>
    </row>
    <row r="4" spans="3:32" s="47" customFormat="1" x14ac:dyDescent="0.2">
      <c r="F4" s="48"/>
      <c r="G4" s="48"/>
      <c r="H4" s="49"/>
      <c r="I4" s="49"/>
      <c r="J4" s="49"/>
      <c r="K4" s="49"/>
      <c r="L4" s="49"/>
      <c r="M4" s="49"/>
      <c r="N4" s="49"/>
      <c r="O4" s="49"/>
    </row>
    <row r="5" spans="3:32" s="7" customFormat="1" ht="15" customHeight="1" x14ac:dyDescent="0.2">
      <c r="C5" s="228" t="s">
        <v>79</v>
      </c>
      <c r="D5" s="228"/>
      <c r="E5" s="226" t="str">
        <f>Planbilanz!D5</f>
        <v>Muster AG</v>
      </c>
      <c r="F5" s="226"/>
      <c r="G5" s="226"/>
      <c r="H5" s="50"/>
      <c r="I5" s="50"/>
      <c r="J5" s="50"/>
      <c r="K5" s="51"/>
      <c r="L5" s="50"/>
      <c r="M5" s="50"/>
      <c r="N5" s="50"/>
      <c r="O5" s="50"/>
      <c r="S5" s="52"/>
      <c r="AF5" s="52"/>
    </row>
    <row r="6" spans="3:32" s="7" customFormat="1" ht="15" customHeight="1" x14ac:dyDescent="0.2">
      <c r="C6" s="228" t="s">
        <v>49</v>
      </c>
      <c r="D6" s="228"/>
      <c r="E6" s="227">
        <f>Planbilanz!D6</f>
        <v>41640</v>
      </c>
      <c r="F6" s="227"/>
      <c r="G6" s="227"/>
      <c r="H6" s="50"/>
      <c r="I6" s="50"/>
      <c r="J6" s="50"/>
      <c r="K6" s="51"/>
      <c r="L6" s="50"/>
      <c r="M6" s="50"/>
      <c r="N6" s="50"/>
      <c r="O6" s="50"/>
      <c r="S6" s="52"/>
      <c r="AF6" s="52"/>
    </row>
    <row r="7" spans="3:32" s="7" customFormat="1" ht="15" customHeight="1" x14ac:dyDescent="0.2">
      <c r="F7" s="53"/>
      <c r="G7" s="53"/>
      <c r="H7" s="50"/>
      <c r="I7" s="50"/>
      <c r="J7" s="50"/>
      <c r="K7" s="50"/>
      <c r="L7" s="50"/>
      <c r="M7" s="50"/>
      <c r="N7" s="50"/>
      <c r="O7" s="50"/>
      <c r="R7" s="52"/>
      <c r="S7" s="52"/>
    </row>
    <row r="8" spans="3:32" s="54" customFormat="1" ht="15" customHeight="1" x14ac:dyDescent="0.2">
      <c r="C8" s="24"/>
      <c r="D8" s="24"/>
      <c r="E8" s="24"/>
      <c r="F8" s="199" t="s">
        <v>112</v>
      </c>
      <c r="G8" s="199"/>
      <c r="H8" s="199" t="s">
        <v>36</v>
      </c>
      <c r="I8" s="199"/>
      <c r="J8" s="199" t="s">
        <v>37</v>
      </c>
      <c r="K8" s="199"/>
      <c r="L8" s="199" t="s">
        <v>38</v>
      </c>
      <c r="M8" s="199"/>
      <c r="N8" s="199" t="s">
        <v>39</v>
      </c>
      <c r="O8" s="199"/>
      <c r="P8" s="199" t="s">
        <v>40</v>
      </c>
      <c r="Q8" s="199"/>
      <c r="R8" s="199" t="s">
        <v>41</v>
      </c>
      <c r="S8" s="199"/>
      <c r="T8" s="199" t="s">
        <v>42</v>
      </c>
      <c r="U8" s="199"/>
      <c r="V8" s="199" t="s">
        <v>43</v>
      </c>
      <c r="W8" s="199"/>
      <c r="X8" s="199" t="s">
        <v>44</v>
      </c>
      <c r="Y8" s="199"/>
      <c r="Z8" s="199" t="s">
        <v>45</v>
      </c>
      <c r="AA8" s="199"/>
      <c r="AB8" s="199" t="s">
        <v>46</v>
      </c>
      <c r="AC8" s="199"/>
      <c r="AD8" s="199" t="s">
        <v>47</v>
      </c>
      <c r="AE8" s="223"/>
    </row>
    <row r="9" spans="3:32" s="54" customFormat="1" ht="15" customHeight="1" x14ac:dyDescent="0.2">
      <c r="C9" s="55"/>
      <c r="D9" s="55"/>
      <c r="E9" s="55"/>
      <c r="F9" s="56" t="s">
        <v>34</v>
      </c>
      <c r="G9" s="56" t="s">
        <v>35</v>
      </c>
      <c r="H9" s="56" t="s">
        <v>48</v>
      </c>
      <c r="I9" s="56" t="s">
        <v>54</v>
      </c>
      <c r="J9" s="56" t="s">
        <v>48</v>
      </c>
      <c r="K9" s="56" t="s">
        <v>54</v>
      </c>
      <c r="L9" s="56" t="s">
        <v>48</v>
      </c>
      <c r="M9" s="56" t="s">
        <v>54</v>
      </c>
      <c r="N9" s="56" t="s">
        <v>48</v>
      </c>
      <c r="O9" s="56" t="s">
        <v>54</v>
      </c>
      <c r="P9" s="56" t="s">
        <v>48</v>
      </c>
      <c r="Q9" s="56" t="s">
        <v>54</v>
      </c>
      <c r="R9" s="56" t="s">
        <v>48</v>
      </c>
      <c r="S9" s="56" t="s">
        <v>54</v>
      </c>
      <c r="T9" s="56" t="s">
        <v>48</v>
      </c>
      <c r="U9" s="56" t="s">
        <v>54</v>
      </c>
      <c r="V9" s="56" t="s">
        <v>48</v>
      </c>
      <c r="W9" s="56" t="s">
        <v>54</v>
      </c>
      <c r="X9" s="56" t="s">
        <v>48</v>
      </c>
      <c r="Y9" s="56" t="s">
        <v>54</v>
      </c>
      <c r="Z9" s="56" t="s">
        <v>48</v>
      </c>
      <c r="AA9" s="56" t="s">
        <v>54</v>
      </c>
      <c r="AB9" s="56" t="s">
        <v>48</v>
      </c>
      <c r="AC9" s="56" t="s">
        <v>54</v>
      </c>
      <c r="AD9" s="56" t="s">
        <v>48</v>
      </c>
      <c r="AE9" s="57" t="s">
        <v>54</v>
      </c>
    </row>
    <row r="10" spans="3:32" s="16" customFormat="1" ht="15" customHeight="1" x14ac:dyDescent="0.2">
      <c r="C10" s="106"/>
      <c r="D10" s="225" t="s">
        <v>10</v>
      </c>
      <c r="E10" s="220"/>
      <c r="F10" s="75">
        <f>H10</f>
        <v>0</v>
      </c>
      <c r="G10" s="75">
        <f>I10</f>
        <v>0</v>
      </c>
      <c r="H10" s="177"/>
      <c r="I10" s="177"/>
      <c r="J10" s="76">
        <f t="shared" ref="J10:S10" si="0">H44</f>
        <v>0</v>
      </c>
      <c r="K10" s="76">
        <f t="shared" si="0"/>
        <v>0</v>
      </c>
      <c r="L10" s="76">
        <f t="shared" si="0"/>
        <v>0</v>
      </c>
      <c r="M10" s="76">
        <f t="shared" si="0"/>
        <v>0</v>
      </c>
      <c r="N10" s="76">
        <f t="shared" si="0"/>
        <v>0</v>
      </c>
      <c r="O10" s="76">
        <f t="shared" si="0"/>
        <v>0</v>
      </c>
      <c r="P10" s="76">
        <f t="shared" si="0"/>
        <v>0</v>
      </c>
      <c r="Q10" s="76">
        <f t="shared" si="0"/>
        <v>0</v>
      </c>
      <c r="R10" s="76">
        <f t="shared" si="0"/>
        <v>0</v>
      </c>
      <c r="S10" s="76">
        <f t="shared" si="0"/>
        <v>0</v>
      </c>
      <c r="T10" s="75">
        <f>R44</f>
        <v>0</v>
      </c>
      <c r="U10" s="75">
        <f>S44</f>
        <v>0</v>
      </c>
      <c r="V10" s="75">
        <f t="shared" ref="V10:AE10" si="1">T44</f>
        <v>0</v>
      </c>
      <c r="W10" s="75">
        <f t="shared" si="1"/>
        <v>0</v>
      </c>
      <c r="X10" s="75">
        <f t="shared" si="1"/>
        <v>0</v>
      </c>
      <c r="Y10" s="75">
        <f t="shared" si="1"/>
        <v>0</v>
      </c>
      <c r="Z10" s="75">
        <f t="shared" si="1"/>
        <v>0</v>
      </c>
      <c r="AA10" s="75">
        <f t="shared" si="1"/>
        <v>0</v>
      </c>
      <c r="AB10" s="75">
        <f t="shared" si="1"/>
        <v>0</v>
      </c>
      <c r="AC10" s="75">
        <f t="shared" si="1"/>
        <v>0</v>
      </c>
      <c r="AD10" s="75">
        <f t="shared" si="1"/>
        <v>0</v>
      </c>
      <c r="AE10" s="75">
        <f t="shared" si="1"/>
        <v>0</v>
      </c>
    </row>
    <row r="11" spans="3:32" s="43" customFormat="1" ht="15" customHeight="1" x14ac:dyDescent="0.2">
      <c r="C11" s="96"/>
      <c r="D11" s="205" t="s">
        <v>11</v>
      </c>
      <c r="E11" s="204"/>
      <c r="F11" s="77">
        <f t="shared" ref="F11:G13" si="2">H11+J11+L11+N11+P11+R11+T11+V11+X11+Z11+AB11+AD11</f>
        <v>0</v>
      </c>
      <c r="G11" s="77">
        <f t="shared" si="2"/>
        <v>0</v>
      </c>
      <c r="H11" s="163"/>
      <c r="I11" s="163"/>
      <c r="J11" s="163"/>
      <c r="K11" s="163"/>
      <c r="L11" s="163"/>
      <c r="M11" s="163"/>
      <c r="N11" s="163"/>
      <c r="O11" s="163"/>
      <c r="P11" s="163"/>
      <c r="Q11" s="163"/>
      <c r="R11" s="163"/>
      <c r="S11" s="163"/>
      <c r="T11" s="163"/>
      <c r="U11" s="163"/>
      <c r="V11" s="163"/>
      <c r="W11" s="163"/>
      <c r="X11" s="163"/>
      <c r="Y11" s="163"/>
      <c r="Z11" s="163"/>
      <c r="AA11" s="163"/>
      <c r="AB11" s="163"/>
      <c r="AC11" s="163"/>
      <c r="AD11" s="178"/>
      <c r="AE11" s="178"/>
    </row>
    <row r="12" spans="3:32" s="43" customFormat="1" ht="15" customHeight="1" x14ac:dyDescent="0.2">
      <c r="C12" s="97" t="s">
        <v>12</v>
      </c>
      <c r="D12" s="205" t="s">
        <v>13</v>
      </c>
      <c r="E12" s="204"/>
      <c r="F12" s="77">
        <f t="shared" si="2"/>
        <v>0</v>
      </c>
      <c r="G12" s="77">
        <f t="shared" si="2"/>
        <v>0</v>
      </c>
      <c r="H12" s="163"/>
      <c r="I12" s="163"/>
      <c r="J12" s="163"/>
      <c r="K12" s="163"/>
      <c r="L12" s="163"/>
      <c r="M12" s="163"/>
      <c r="N12" s="163"/>
      <c r="O12" s="163"/>
      <c r="P12" s="163"/>
      <c r="Q12" s="163"/>
      <c r="R12" s="163"/>
      <c r="S12" s="163"/>
      <c r="T12" s="163"/>
      <c r="U12" s="163"/>
      <c r="V12" s="163"/>
      <c r="W12" s="163"/>
      <c r="X12" s="163"/>
      <c r="Y12" s="163"/>
      <c r="Z12" s="163"/>
      <c r="AA12" s="163"/>
      <c r="AB12" s="163"/>
      <c r="AC12" s="163"/>
      <c r="AD12" s="178"/>
      <c r="AE12" s="178"/>
    </row>
    <row r="13" spans="3:32" s="43" customFormat="1" ht="15" customHeight="1" x14ac:dyDescent="0.2">
      <c r="C13" s="97" t="s">
        <v>12</v>
      </c>
      <c r="D13" s="205" t="s">
        <v>14</v>
      </c>
      <c r="E13" s="204"/>
      <c r="F13" s="77">
        <f t="shared" si="2"/>
        <v>0</v>
      </c>
      <c r="G13" s="77">
        <f t="shared" si="2"/>
        <v>0</v>
      </c>
      <c r="H13" s="163"/>
      <c r="I13" s="163"/>
      <c r="J13" s="163"/>
      <c r="K13" s="163"/>
      <c r="L13" s="163"/>
      <c r="M13" s="163"/>
      <c r="N13" s="163"/>
      <c r="O13" s="163"/>
      <c r="P13" s="163"/>
      <c r="Q13" s="163"/>
      <c r="R13" s="163"/>
      <c r="S13" s="163"/>
      <c r="T13" s="163"/>
      <c r="U13" s="163"/>
      <c r="V13" s="163"/>
      <c r="W13" s="163"/>
      <c r="X13" s="163"/>
      <c r="Y13" s="163"/>
      <c r="Z13" s="163"/>
      <c r="AA13" s="163"/>
      <c r="AB13" s="163"/>
      <c r="AC13" s="163"/>
      <c r="AD13" s="178"/>
      <c r="AE13" s="178"/>
    </row>
    <row r="14" spans="3:32" s="43" customFormat="1" ht="15" customHeight="1" x14ac:dyDescent="0.2">
      <c r="C14" s="98" t="s">
        <v>15</v>
      </c>
      <c r="D14" s="206" t="s">
        <v>16</v>
      </c>
      <c r="E14" s="207"/>
      <c r="F14" s="79">
        <f t="shared" ref="F14:AE14" si="3">SUM(F11:F13)</f>
        <v>0</v>
      </c>
      <c r="G14" s="79">
        <f t="shared" si="3"/>
        <v>0</v>
      </c>
      <c r="H14" s="72">
        <f t="shared" si="3"/>
        <v>0</v>
      </c>
      <c r="I14" s="72">
        <f t="shared" si="3"/>
        <v>0</v>
      </c>
      <c r="J14" s="72">
        <f t="shared" si="3"/>
        <v>0</v>
      </c>
      <c r="K14" s="72">
        <f t="shared" si="3"/>
        <v>0</v>
      </c>
      <c r="L14" s="72">
        <f t="shared" si="3"/>
        <v>0</v>
      </c>
      <c r="M14" s="72">
        <f t="shared" si="3"/>
        <v>0</v>
      </c>
      <c r="N14" s="72">
        <f t="shared" si="3"/>
        <v>0</v>
      </c>
      <c r="O14" s="72">
        <f t="shared" si="3"/>
        <v>0</v>
      </c>
      <c r="P14" s="72">
        <f t="shared" si="3"/>
        <v>0</v>
      </c>
      <c r="Q14" s="72">
        <f t="shared" si="3"/>
        <v>0</v>
      </c>
      <c r="R14" s="72">
        <f t="shared" si="3"/>
        <v>0</v>
      </c>
      <c r="S14" s="72">
        <f t="shared" si="3"/>
        <v>0</v>
      </c>
      <c r="T14" s="72">
        <f t="shared" si="3"/>
        <v>0</v>
      </c>
      <c r="U14" s="72">
        <f t="shared" si="3"/>
        <v>0</v>
      </c>
      <c r="V14" s="72">
        <f t="shared" si="3"/>
        <v>0</v>
      </c>
      <c r="W14" s="72">
        <f t="shared" si="3"/>
        <v>0</v>
      </c>
      <c r="X14" s="72">
        <f t="shared" si="3"/>
        <v>0</v>
      </c>
      <c r="Y14" s="72">
        <f t="shared" si="3"/>
        <v>0</v>
      </c>
      <c r="Z14" s="72">
        <f t="shared" si="3"/>
        <v>0</v>
      </c>
      <c r="AA14" s="72">
        <f t="shared" si="3"/>
        <v>0</v>
      </c>
      <c r="AB14" s="72">
        <f t="shared" si="3"/>
        <v>0</v>
      </c>
      <c r="AC14" s="72">
        <f t="shared" si="3"/>
        <v>0</v>
      </c>
      <c r="AD14" s="72">
        <f t="shared" si="3"/>
        <v>0</v>
      </c>
      <c r="AE14" s="72">
        <f t="shared" si="3"/>
        <v>0</v>
      </c>
    </row>
    <row r="15" spans="3:32" s="43" customFormat="1" ht="15" customHeight="1" x14ac:dyDescent="0.2">
      <c r="C15" s="58"/>
      <c r="D15" s="22"/>
      <c r="E15" s="22"/>
      <c r="F15" s="41"/>
      <c r="G15" s="41"/>
      <c r="H15" s="40"/>
      <c r="I15" s="40"/>
      <c r="J15" s="40"/>
      <c r="K15" s="40"/>
      <c r="L15" s="40"/>
      <c r="M15" s="40"/>
      <c r="N15" s="40"/>
      <c r="O15" s="40"/>
      <c r="P15" s="40"/>
      <c r="Q15" s="40"/>
      <c r="R15" s="40"/>
      <c r="S15" s="40"/>
      <c r="T15" s="40"/>
      <c r="U15" s="40"/>
      <c r="V15" s="40"/>
      <c r="W15" s="40"/>
      <c r="X15" s="40"/>
      <c r="Y15" s="40"/>
      <c r="Z15" s="40"/>
      <c r="AA15" s="40"/>
      <c r="AB15" s="40"/>
      <c r="AC15" s="40"/>
      <c r="AD15" s="40"/>
      <c r="AE15" s="40"/>
    </row>
    <row r="16" spans="3:32" s="30" customFormat="1" ht="15" customHeight="1" x14ac:dyDescent="0.2">
      <c r="C16" s="99"/>
      <c r="D16" s="222" t="s">
        <v>17</v>
      </c>
      <c r="E16" s="215"/>
      <c r="F16" s="80">
        <f t="shared" ref="F16:AE16" si="4">F10+F14</f>
        <v>0</v>
      </c>
      <c r="G16" s="80">
        <f t="shared" si="4"/>
        <v>0</v>
      </c>
      <c r="H16" s="80">
        <f>H10+H14</f>
        <v>0</v>
      </c>
      <c r="I16" s="80">
        <f t="shared" si="4"/>
        <v>0</v>
      </c>
      <c r="J16" s="80">
        <f t="shared" si="4"/>
        <v>0</v>
      </c>
      <c r="K16" s="80">
        <f t="shared" si="4"/>
        <v>0</v>
      </c>
      <c r="L16" s="80">
        <f t="shared" si="4"/>
        <v>0</v>
      </c>
      <c r="M16" s="80">
        <f t="shared" si="4"/>
        <v>0</v>
      </c>
      <c r="N16" s="80">
        <f t="shared" si="4"/>
        <v>0</v>
      </c>
      <c r="O16" s="80">
        <f t="shared" si="4"/>
        <v>0</v>
      </c>
      <c r="P16" s="80">
        <f t="shared" si="4"/>
        <v>0</v>
      </c>
      <c r="Q16" s="80">
        <f t="shared" si="4"/>
        <v>0</v>
      </c>
      <c r="R16" s="80">
        <f t="shared" si="4"/>
        <v>0</v>
      </c>
      <c r="S16" s="80">
        <f t="shared" si="4"/>
        <v>0</v>
      </c>
      <c r="T16" s="80">
        <f t="shared" si="4"/>
        <v>0</v>
      </c>
      <c r="U16" s="80">
        <f t="shared" si="4"/>
        <v>0</v>
      </c>
      <c r="V16" s="80">
        <f t="shared" si="4"/>
        <v>0</v>
      </c>
      <c r="W16" s="80">
        <f t="shared" si="4"/>
        <v>0</v>
      </c>
      <c r="X16" s="80">
        <f t="shared" si="4"/>
        <v>0</v>
      </c>
      <c r="Y16" s="80">
        <f t="shared" si="4"/>
        <v>0</v>
      </c>
      <c r="Z16" s="80">
        <f t="shared" si="4"/>
        <v>0</v>
      </c>
      <c r="AA16" s="80">
        <f t="shared" si="4"/>
        <v>0</v>
      </c>
      <c r="AB16" s="80">
        <f t="shared" si="4"/>
        <v>0</v>
      </c>
      <c r="AC16" s="80">
        <f t="shared" si="4"/>
        <v>0</v>
      </c>
      <c r="AD16" s="80">
        <f t="shared" si="4"/>
        <v>0</v>
      </c>
      <c r="AE16" s="80">
        <f t="shared" si="4"/>
        <v>0</v>
      </c>
    </row>
    <row r="17" spans="3:31" s="43" customFormat="1" ht="15" customHeight="1" x14ac:dyDescent="0.2">
      <c r="C17" s="96" t="s">
        <v>18</v>
      </c>
      <c r="D17" s="205" t="s">
        <v>19</v>
      </c>
      <c r="E17" s="204"/>
      <c r="F17" s="77">
        <f t="shared" ref="F17:F28" si="5">H17+J17+L17+N17+P17+R17+T17+V17+X17+Z17+AB17+AD17</f>
        <v>0</v>
      </c>
      <c r="G17" s="77">
        <f t="shared" ref="G17:G28" si="6">I17+K17+M17+O17+Q17+S17+U17+W17+Y17+AA17+AC17+AE17</f>
        <v>0</v>
      </c>
      <c r="H17" s="163"/>
      <c r="I17" s="163"/>
      <c r="J17" s="163"/>
      <c r="K17" s="178"/>
      <c r="L17" s="178"/>
      <c r="M17" s="178"/>
      <c r="N17" s="178"/>
      <c r="O17" s="178"/>
      <c r="P17" s="178"/>
      <c r="Q17" s="178"/>
      <c r="R17" s="178"/>
      <c r="S17" s="178"/>
      <c r="T17" s="178"/>
      <c r="U17" s="178"/>
      <c r="V17" s="178"/>
      <c r="W17" s="178"/>
      <c r="X17" s="178"/>
      <c r="Y17" s="178"/>
      <c r="Z17" s="178"/>
      <c r="AA17" s="178"/>
      <c r="AB17" s="178"/>
      <c r="AC17" s="178"/>
      <c r="AD17" s="178"/>
      <c r="AE17" s="178"/>
    </row>
    <row r="18" spans="3:31" s="43" customFormat="1" ht="15" customHeight="1" x14ac:dyDescent="0.2">
      <c r="C18" s="97" t="s">
        <v>18</v>
      </c>
      <c r="D18" s="205" t="s">
        <v>20</v>
      </c>
      <c r="E18" s="204"/>
      <c r="F18" s="77">
        <f t="shared" si="5"/>
        <v>0</v>
      </c>
      <c r="G18" s="77">
        <f t="shared" si="6"/>
        <v>0</v>
      </c>
      <c r="H18" s="163"/>
      <c r="I18" s="163"/>
      <c r="J18" s="163"/>
      <c r="K18" s="178"/>
      <c r="L18" s="178"/>
      <c r="M18" s="178"/>
      <c r="N18" s="178"/>
      <c r="O18" s="178"/>
      <c r="P18" s="178"/>
      <c r="Q18" s="178"/>
      <c r="R18" s="178"/>
      <c r="S18" s="178"/>
      <c r="T18" s="178"/>
      <c r="U18" s="178"/>
      <c r="V18" s="178"/>
      <c r="W18" s="178"/>
      <c r="X18" s="178"/>
      <c r="Y18" s="178"/>
      <c r="Z18" s="178"/>
      <c r="AA18" s="178"/>
      <c r="AB18" s="178"/>
      <c r="AC18" s="178"/>
      <c r="AD18" s="178"/>
      <c r="AE18" s="178"/>
    </row>
    <row r="19" spans="3:31" s="43" customFormat="1" ht="15" customHeight="1" x14ac:dyDescent="0.2">
      <c r="C19" s="97" t="s">
        <v>18</v>
      </c>
      <c r="D19" s="205" t="s">
        <v>57</v>
      </c>
      <c r="E19" s="224"/>
      <c r="F19" s="77">
        <f t="shared" si="5"/>
        <v>0</v>
      </c>
      <c r="G19" s="77">
        <f t="shared" si="6"/>
        <v>0</v>
      </c>
      <c r="H19" s="163"/>
      <c r="I19" s="163"/>
      <c r="J19" s="163"/>
      <c r="K19" s="178"/>
      <c r="L19" s="178"/>
      <c r="M19" s="178"/>
      <c r="N19" s="178"/>
      <c r="O19" s="178"/>
      <c r="P19" s="178"/>
      <c r="Q19" s="178"/>
      <c r="R19" s="178"/>
      <c r="S19" s="178"/>
      <c r="T19" s="178"/>
      <c r="U19" s="178"/>
      <c r="V19" s="178"/>
      <c r="W19" s="178"/>
      <c r="X19" s="178"/>
      <c r="Y19" s="178"/>
      <c r="Z19" s="178"/>
      <c r="AA19" s="178"/>
      <c r="AB19" s="178"/>
      <c r="AC19" s="178"/>
      <c r="AD19" s="178"/>
      <c r="AE19" s="178"/>
    </row>
    <row r="20" spans="3:31" s="43" customFormat="1" ht="15" customHeight="1" x14ac:dyDescent="0.2">
      <c r="C20" s="97" t="s">
        <v>18</v>
      </c>
      <c r="D20" s="205" t="s">
        <v>58</v>
      </c>
      <c r="E20" s="204"/>
      <c r="F20" s="77">
        <f t="shared" si="5"/>
        <v>0</v>
      </c>
      <c r="G20" s="77">
        <f t="shared" si="6"/>
        <v>0</v>
      </c>
      <c r="H20" s="163"/>
      <c r="I20" s="163"/>
      <c r="J20" s="163"/>
      <c r="K20" s="178"/>
      <c r="L20" s="178"/>
      <c r="M20" s="178"/>
      <c r="N20" s="178"/>
      <c r="O20" s="178"/>
      <c r="P20" s="178"/>
      <c r="Q20" s="178"/>
      <c r="R20" s="178"/>
      <c r="S20" s="178"/>
      <c r="T20" s="178"/>
      <c r="U20" s="178"/>
      <c r="V20" s="178"/>
      <c r="W20" s="178"/>
      <c r="X20" s="178"/>
      <c r="Y20" s="178"/>
      <c r="Z20" s="178"/>
      <c r="AA20" s="178"/>
      <c r="AB20" s="178"/>
      <c r="AC20" s="178"/>
      <c r="AD20" s="178"/>
      <c r="AE20" s="178"/>
    </row>
    <row r="21" spans="3:31" s="43" customFormat="1" ht="15" customHeight="1" x14ac:dyDescent="0.2">
      <c r="C21" s="97" t="s">
        <v>18</v>
      </c>
      <c r="D21" s="205" t="s">
        <v>60</v>
      </c>
      <c r="E21" s="204"/>
      <c r="F21" s="77">
        <f t="shared" si="5"/>
        <v>0</v>
      </c>
      <c r="G21" s="77">
        <f t="shared" si="6"/>
        <v>0</v>
      </c>
      <c r="H21" s="163"/>
      <c r="I21" s="163"/>
      <c r="J21" s="163"/>
      <c r="K21" s="178"/>
      <c r="L21" s="178"/>
      <c r="M21" s="178"/>
      <c r="N21" s="178"/>
      <c r="O21" s="178"/>
      <c r="P21" s="178"/>
      <c r="Q21" s="178"/>
      <c r="R21" s="178"/>
      <c r="S21" s="178"/>
      <c r="T21" s="178"/>
      <c r="U21" s="178"/>
      <c r="V21" s="178"/>
      <c r="W21" s="178"/>
      <c r="X21" s="178"/>
      <c r="Y21" s="178"/>
      <c r="Z21" s="178"/>
      <c r="AA21" s="178"/>
      <c r="AB21" s="178"/>
      <c r="AC21" s="178"/>
      <c r="AD21" s="178"/>
      <c r="AE21" s="178"/>
    </row>
    <row r="22" spans="3:31" s="43" customFormat="1" ht="15" customHeight="1" x14ac:dyDescent="0.2">
      <c r="C22" s="97" t="s">
        <v>18</v>
      </c>
      <c r="D22" s="205" t="s">
        <v>66</v>
      </c>
      <c r="E22" s="204"/>
      <c r="F22" s="77">
        <f t="shared" si="5"/>
        <v>0</v>
      </c>
      <c r="G22" s="77">
        <f t="shared" si="6"/>
        <v>0</v>
      </c>
      <c r="H22" s="163"/>
      <c r="I22" s="163"/>
      <c r="J22" s="163"/>
      <c r="K22" s="178"/>
      <c r="L22" s="178"/>
      <c r="M22" s="178"/>
      <c r="N22" s="178"/>
      <c r="O22" s="178"/>
      <c r="P22" s="178"/>
      <c r="Q22" s="178"/>
      <c r="R22" s="178"/>
      <c r="S22" s="178"/>
      <c r="T22" s="178"/>
      <c r="U22" s="178"/>
      <c r="V22" s="178"/>
      <c r="W22" s="178"/>
      <c r="X22" s="178"/>
      <c r="Y22" s="178"/>
      <c r="Z22" s="178"/>
      <c r="AA22" s="178"/>
      <c r="AB22" s="178"/>
      <c r="AC22" s="178"/>
      <c r="AD22" s="178"/>
      <c r="AE22" s="178"/>
    </row>
    <row r="23" spans="3:31" s="43" customFormat="1" ht="15" customHeight="1" x14ac:dyDescent="0.2">
      <c r="C23" s="97" t="s">
        <v>18</v>
      </c>
      <c r="D23" s="205" t="s">
        <v>61</v>
      </c>
      <c r="E23" s="204"/>
      <c r="F23" s="77">
        <f t="shared" si="5"/>
        <v>0</v>
      </c>
      <c r="G23" s="77">
        <f t="shared" si="6"/>
        <v>0</v>
      </c>
      <c r="H23" s="163"/>
      <c r="I23" s="163"/>
      <c r="J23" s="163"/>
      <c r="K23" s="178"/>
      <c r="L23" s="178"/>
      <c r="M23" s="178"/>
      <c r="N23" s="178"/>
      <c r="O23" s="178"/>
      <c r="P23" s="178"/>
      <c r="Q23" s="178"/>
      <c r="R23" s="178"/>
      <c r="S23" s="178"/>
      <c r="T23" s="178"/>
      <c r="U23" s="178"/>
      <c r="V23" s="178"/>
      <c r="W23" s="178"/>
      <c r="X23" s="178"/>
      <c r="Y23" s="178"/>
      <c r="Z23" s="178"/>
      <c r="AA23" s="178"/>
      <c r="AB23" s="178"/>
      <c r="AC23" s="178"/>
      <c r="AD23" s="178"/>
      <c r="AE23" s="178"/>
    </row>
    <row r="24" spans="3:31" s="43" customFormat="1" ht="15" customHeight="1" x14ac:dyDescent="0.2">
      <c r="C24" s="97" t="s">
        <v>18</v>
      </c>
      <c r="D24" s="205" t="s">
        <v>62</v>
      </c>
      <c r="E24" s="204"/>
      <c r="F24" s="77">
        <f t="shared" si="5"/>
        <v>0</v>
      </c>
      <c r="G24" s="77">
        <f t="shared" si="6"/>
        <v>0</v>
      </c>
      <c r="H24" s="163"/>
      <c r="I24" s="163"/>
      <c r="J24" s="163"/>
      <c r="K24" s="178"/>
      <c r="L24" s="178"/>
      <c r="M24" s="178"/>
      <c r="N24" s="178"/>
      <c r="O24" s="178"/>
      <c r="P24" s="178"/>
      <c r="Q24" s="178"/>
      <c r="R24" s="178"/>
      <c r="S24" s="178"/>
      <c r="T24" s="178"/>
      <c r="U24" s="178"/>
      <c r="V24" s="178"/>
      <c r="W24" s="178"/>
      <c r="X24" s="178"/>
      <c r="Y24" s="178"/>
      <c r="Z24" s="178"/>
      <c r="AA24" s="178"/>
      <c r="AB24" s="178"/>
      <c r="AC24" s="178"/>
      <c r="AD24" s="178"/>
      <c r="AE24" s="178"/>
    </row>
    <row r="25" spans="3:31" s="43" customFormat="1" ht="15" customHeight="1" x14ac:dyDescent="0.2">
      <c r="C25" s="97" t="s">
        <v>18</v>
      </c>
      <c r="D25" s="205" t="s">
        <v>63</v>
      </c>
      <c r="E25" s="204"/>
      <c r="F25" s="77">
        <f t="shared" si="5"/>
        <v>0</v>
      </c>
      <c r="G25" s="77">
        <f t="shared" si="6"/>
        <v>0</v>
      </c>
      <c r="H25" s="163"/>
      <c r="I25" s="163"/>
      <c r="J25" s="163"/>
      <c r="K25" s="178"/>
      <c r="L25" s="178"/>
      <c r="M25" s="178"/>
      <c r="N25" s="178"/>
      <c r="O25" s="178"/>
      <c r="P25" s="178"/>
      <c r="Q25" s="178"/>
      <c r="R25" s="178"/>
      <c r="S25" s="178"/>
      <c r="T25" s="178"/>
      <c r="U25" s="178"/>
      <c r="V25" s="178"/>
      <c r="W25" s="178"/>
      <c r="X25" s="178"/>
      <c r="Y25" s="178"/>
      <c r="Z25" s="178"/>
      <c r="AA25" s="178"/>
      <c r="AB25" s="178"/>
      <c r="AC25" s="178"/>
      <c r="AD25" s="178"/>
      <c r="AE25" s="178"/>
    </row>
    <row r="26" spans="3:31" s="43" customFormat="1" ht="15" customHeight="1" x14ac:dyDescent="0.2">
      <c r="C26" s="97" t="s">
        <v>18</v>
      </c>
      <c r="D26" s="205" t="s">
        <v>64</v>
      </c>
      <c r="E26" s="204"/>
      <c r="F26" s="77">
        <f t="shared" si="5"/>
        <v>0</v>
      </c>
      <c r="G26" s="77">
        <f t="shared" si="6"/>
        <v>0</v>
      </c>
      <c r="H26" s="163"/>
      <c r="I26" s="163"/>
      <c r="J26" s="163"/>
      <c r="K26" s="178"/>
      <c r="L26" s="178"/>
      <c r="M26" s="178"/>
      <c r="N26" s="178"/>
      <c r="O26" s="178"/>
      <c r="P26" s="178"/>
      <c r="Q26" s="178"/>
      <c r="R26" s="178"/>
      <c r="S26" s="178"/>
      <c r="T26" s="178"/>
      <c r="U26" s="178"/>
      <c r="V26" s="178"/>
      <c r="W26" s="178"/>
      <c r="X26" s="178"/>
      <c r="Y26" s="178"/>
      <c r="Z26" s="178"/>
      <c r="AA26" s="178"/>
      <c r="AB26" s="178"/>
      <c r="AC26" s="178"/>
      <c r="AD26" s="178"/>
      <c r="AE26" s="178"/>
    </row>
    <row r="27" spans="3:31" s="43" customFormat="1" ht="15" customHeight="1" x14ac:dyDescent="0.2">
      <c r="C27" s="97" t="s">
        <v>18</v>
      </c>
      <c r="D27" s="205" t="s">
        <v>65</v>
      </c>
      <c r="E27" s="204"/>
      <c r="F27" s="77">
        <f t="shared" si="5"/>
        <v>0</v>
      </c>
      <c r="G27" s="77">
        <f t="shared" si="6"/>
        <v>0</v>
      </c>
      <c r="H27" s="163"/>
      <c r="I27" s="163"/>
      <c r="J27" s="163"/>
      <c r="K27" s="178"/>
      <c r="L27" s="178"/>
      <c r="M27" s="178"/>
      <c r="N27" s="178"/>
      <c r="O27" s="178"/>
      <c r="P27" s="178"/>
      <c r="Q27" s="178"/>
      <c r="R27" s="178"/>
      <c r="S27" s="178"/>
      <c r="T27" s="178"/>
      <c r="U27" s="178"/>
      <c r="V27" s="178"/>
      <c r="W27" s="178"/>
      <c r="X27" s="178"/>
      <c r="Y27" s="178"/>
      <c r="Z27" s="178"/>
      <c r="AA27" s="178"/>
      <c r="AB27" s="178"/>
      <c r="AC27" s="178"/>
      <c r="AD27" s="178"/>
      <c r="AE27" s="178"/>
    </row>
    <row r="28" spans="3:31" s="43" customFormat="1" ht="15" customHeight="1" x14ac:dyDescent="0.2">
      <c r="C28" s="97" t="s">
        <v>18</v>
      </c>
      <c r="D28" s="205" t="s">
        <v>113</v>
      </c>
      <c r="E28" s="204"/>
      <c r="F28" s="77">
        <f t="shared" si="5"/>
        <v>0</v>
      </c>
      <c r="G28" s="77">
        <f t="shared" si="6"/>
        <v>0</v>
      </c>
      <c r="H28" s="163"/>
      <c r="I28" s="163"/>
      <c r="J28" s="163"/>
      <c r="K28" s="178"/>
      <c r="L28" s="178"/>
      <c r="M28" s="178"/>
      <c r="N28" s="178"/>
      <c r="O28" s="178"/>
      <c r="P28" s="178"/>
      <c r="Q28" s="178"/>
      <c r="R28" s="178"/>
      <c r="S28" s="178"/>
      <c r="T28" s="178"/>
      <c r="U28" s="178"/>
      <c r="V28" s="178"/>
      <c r="W28" s="178"/>
      <c r="X28" s="178"/>
      <c r="Y28" s="178"/>
      <c r="Z28" s="178"/>
      <c r="AA28" s="178"/>
      <c r="AB28" s="178"/>
      <c r="AC28" s="178"/>
      <c r="AD28" s="178"/>
      <c r="AE28" s="178"/>
    </row>
    <row r="29" spans="3:31" s="43" customFormat="1" ht="15" customHeight="1" x14ac:dyDescent="0.2">
      <c r="C29" s="98" t="s">
        <v>15</v>
      </c>
      <c r="D29" s="206" t="s">
        <v>21</v>
      </c>
      <c r="E29" s="207"/>
      <c r="F29" s="79">
        <f t="shared" ref="F29:AE29" si="7">SUM(F17:F28)</f>
        <v>0</v>
      </c>
      <c r="G29" s="72">
        <f t="shared" si="7"/>
        <v>0</v>
      </c>
      <c r="H29" s="72">
        <f>SUM(H17:H28)</f>
        <v>0</v>
      </c>
      <c r="I29" s="72">
        <f t="shared" si="7"/>
        <v>0</v>
      </c>
      <c r="J29" s="72">
        <f t="shared" si="7"/>
        <v>0</v>
      </c>
      <c r="K29" s="72">
        <f t="shared" si="7"/>
        <v>0</v>
      </c>
      <c r="L29" s="72">
        <f t="shared" si="7"/>
        <v>0</v>
      </c>
      <c r="M29" s="72">
        <f t="shared" si="7"/>
        <v>0</v>
      </c>
      <c r="N29" s="72">
        <f t="shared" si="7"/>
        <v>0</v>
      </c>
      <c r="O29" s="72">
        <f t="shared" si="7"/>
        <v>0</v>
      </c>
      <c r="P29" s="72">
        <f t="shared" si="7"/>
        <v>0</v>
      </c>
      <c r="Q29" s="72">
        <f t="shared" si="7"/>
        <v>0</v>
      </c>
      <c r="R29" s="72">
        <f t="shared" si="7"/>
        <v>0</v>
      </c>
      <c r="S29" s="72">
        <f t="shared" si="7"/>
        <v>0</v>
      </c>
      <c r="T29" s="72">
        <f t="shared" si="7"/>
        <v>0</v>
      </c>
      <c r="U29" s="72">
        <f t="shared" si="7"/>
        <v>0</v>
      </c>
      <c r="V29" s="72">
        <f t="shared" si="7"/>
        <v>0</v>
      </c>
      <c r="W29" s="72">
        <f t="shared" si="7"/>
        <v>0</v>
      </c>
      <c r="X29" s="72">
        <f t="shared" si="7"/>
        <v>0</v>
      </c>
      <c r="Y29" s="72">
        <f t="shared" si="7"/>
        <v>0</v>
      </c>
      <c r="Z29" s="72">
        <f t="shared" si="7"/>
        <v>0</v>
      </c>
      <c r="AA29" s="72">
        <f t="shared" si="7"/>
        <v>0</v>
      </c>
      <c r="AB29" s="72">
        <f t="shared" si="7"/>
        <v>0</v>
      </c>
      <c r="AC29" s="72">
        <f t="shared" si="7"/>
        <v>0</v>
      </c>
      <c r="AD29" s="72">
        <f t="shared" si="7"/>
        <v>0</v>
      </c>
      <c r="AE29" s="72">
        <f t="shared" si="7"/>
        <v>0</v>
      </c>
    </row>
    <row r="30" spans="3:31" s="43" customFormat="1" ht="15" customHeight="1" x14ac:dyDescent="0.2">
      <c r="C30" s="58"/>
      <c r="D30" s="22"/>
      <c r="E30" s="22"/>
      <c r="F30" s="41"/>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3:31" s="43" customFormat="1" ht="15" customHeight="1" x14ac:dyDescent="0.2">
      <c r="C31" s="98" t="s">
        <v>15</v>
      </c>
      <c r="D31" s="206" t="s">
        <v>22</v>
      </c>
      <c r="E31" s="207"/>
      <c r="F31" s="72">
        <f t="shared" ref="F31:AE31" si="8">F14-F29</f>
        <v>0</v>
      </c>
      <c r="G31" s="72">
        <f t="shared" si="8"/>
        <v>0</v>
      </c>
      <c r="H31" s="72">
        <f t="shared" si="8"/>
        <v>0</v>
      </c>
      <c r="I31" s="72">
        <f t="shared" si="8"/>
        <v>0</v>
      </c>
      <c r="J31" s="72">
        <f t="shared" si="8"/>
        <v>0</v>
      </c>
      <c r="K31" s="72">
        <f t="shared" si="8"/>
        <v>0</v>
      </c>
      <c r="L31" s="72">
        <f t="shared" si="8"/>
        <v>0</v>
      </c>
      <c r="M31" s="72">
        <f t="shared" si="8"/>
        <v>0</v>
      </c>
      <c r="N31" s="72">
        <f t="shared" si="8"/>
        <v>0</v>
      </c>
      <c r="O31" s="72">
        <f t="shared" si="8"/>
        <v>0</v>
      </c>
      <c r="P31" s="72">
        <f t="shared" si="8"/>
        <v>0</v>
      </c>
      <c r="Q31" s="72">
        <f t="shared" si="8"/>
        <v>0</v>
      </c>
      <c r="R31" s="72">
        <f t="shared" si="8"/>
        <v>0</v>
      </c>
      <c r="S31" s="72">
        <f t="shared" si="8"/>
        <v>0</v>
      </c>
      <c r="T31" s="72">
        <f t="shared" si="8"/>
        <v>0</v>
      </c>
      <c r="U31" s="72">
        <f t="shared" si="8"/>
        <v>0</v>
      </c>
      <c r="V31" s="72">
        <f t="shared" si="8"/>
        <v>0</v>
      </c>
      <c r="W31" s="72">
        <f t="shared" si="8"/>
        <v>0</v>
      </c>
      <c r="X31" s="72">
        <f t="shared" si="8"/>
        <v>0</v>
      </c>
      <c r="Y31" s="72">
        <f t="shared" si="8"/>
        <v>0</v>
      </c>
      <c r="Z31" s="72">
        <f t="shared" si="8"/>
        <v>0</v>
      </c>
      <c r="AA31" s="72">
        <f t="shared" si="8"/>
        <v>0</v>
      </c>
      <c r="AB31" s="72">
        <f t="shared" si="8"/>
        <v>0</v>
      </c>
      <c r="AC31" s="72">
        <f t="shared" si="8"/>
        <v>0</v>
      </c>
      <c r="AD31" s="72">
        <f t="shared" si="8"/>
        <v>0</v>
      </c>
      <c r="AE31" s="72">
        <f t="shared" si="8"/>
        <v>0</v>
      </c>
    </row>
    <row r="32" spans="3:31" s="43" customFormat="1" ht="15" customHeight="1" x14ac:dyDescent="0.2">
      <c r="C32" s="58"/>
      <c r="D32" s="22"/>
      <c r="E32" s="22"/>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3:31" s="30" customFormat="1" ht="15" customHeight="1" x14ac:dyDescent="0.2">
      <c r="C33" s="99"/>
      <c r="D33" s="222" t="s">
        <v>23</v>
      </c>
      <c r="E33" s="215"/>
      <c r="F33" s="80">
        <f t="shared" ref="F33:AE33" si="9">F10+F31</f>
        <v>0</v>
      </c>
      <c r="G33" s="80">
        <f t="shared" si="9"/>
        <v>0</v>
      </c>
      <c r="H33" s="80">
        <f t="shared" si="9"/>
        <v>0</v>
      </c>
      <c r="I33" s="80">
        <f t="shared" si="9"/>
        <v>0</v>
      </c>
      <c r="J33" s="80">
        <f t="shared" si="9"/>
        <v>0</v>
      </c>
      <c r="K33" s="80">
        <f t="shared" si="9"/>
        <v>0</v>
      </c>
      <c r="L33" s="80">
        <f t="shared" si="9"/>
        <v>0</v>
      </c>
      <c r="M33" s="80">
        <f t="shared" si="9"/>
        <v>0</v>
      </c>
      <c r="N33" s="80">
        <f t="shared" si="9"/>
        <v>0</v>
      </c>
      <c r="O33" s="80">
        <f t="shared" si="9"/>
        <v>0</v>
      </c>
      <c r="P33" s="80">
        <f t="shared" si="9"/>
        <v>0</v>
      </c>
      <c r="Q33" s="80">
        <f t="shared" si="9"/>
        <v>0</v>
      </c>
      <c r="R33" s="80">
        <f t="shared" si="9"/>
        <v>0</v>
      </c>
      <c r="S33" s="80">
        <f t="shared" si="9"/>
        <v>0</v>
      </c>
      <c r="T33" s="80">
        <f t="shared" si="9"/>
        <v>0</v>
      </c>
      <c r="U33" s="80">
        <f t="shared" si="9"/>
        <v>0</v>
      </c>
      <c r="V33" s="80">
        <f t="shared" si="9"/>
        <v>0</v>
      </c>
      <c r="W33" s="80">
        <f t="shared" si="9"/>
        <v>0</v>
      </c>
      <c r="X33" s="80">
        <f t="shared" si="9"/>
        <v>0</v>
      </c>
      <c r="Y33" s="80">
        <f t="shared" si="9"/>
        <v>0</v>
      </c>
      <c r="Z33" s="80">
        <f t="shared" si="9"/>
        <v>0</v>
      </c>
      <c r="AA33" s="80">
        <f t="shared" si="9"/>
        <v>0</v>
      </c>
      <c r="AB33" s="80">
        <f t="shared" si="9"/>
        <v>0</v>
      </c>
      <c r="AC33" s="80">
        <f t="shared" si="9"/>
        <v>0</v>
      </c>
      <c r="AD33" s="80">
        <f t="shared" si="9"/>
        <v>0</v>
      </c>
      <c r="AE33" s="80">
        <f t="shared" si="9"/>
        <v>0</v>
      </c>
    </row>
    <row r="34" spans="3:31" s="43" customFormat="1" ht="15" customHeight="1" x14ac:dyDescent="0.2">
      <c r="C34" s="97" t="s">
        <v>12</v>
      </c>
      <c r="D34" s="205" t="s">
        <v>24</v>
      </c>
      <c r="E34" s="204"/>
      <c r="F34" s="77">
        <f t="shared" ref="F34:G41" si="10">H34+J34+L34+N34+P34+R34+T34+V34+X34+Z34+AB34+AD34</f>
        <v>0</v>
      </c>
      <c r="G34" s="77">
        <f t="shared" si="10"/>
        <v>0</v>
      </c>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78"/>
    </row>
    <row r="35" spans="3:31" s="43" customFormat="1" ht="15" customHeight="1" x14ac:dyDescent="0.2">
      <c r="C35" s="97" t="s">
        <v>12</v>
      </c>
      <c r="D35" s="205" t="s">
        <v>25</v>
      </c>
      <c r="E35" s="204"/>
      <c r="F35" s="77">
        <f t="shared" si="10"/>
        <v>0</v>
      </c>
      <c r="G35" s="77">
        <f t="shared" si="10"/>
        <v>0</v>
      </c>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78"/>
    </row>
    <row r="36" spans="3:31" s="43" customFormat="1" ht="15" customHeight="1" x14ac:dyDescent="0.2">
      <c r="C36" s="97" t="s">
        <v>12</v>
      </c>
      <c r="D36" s="205" t="s">
        <v>115</v>
      </c>
      <c r="E36" s="204"/>
      <c r="F36" s="77">
        <f t="shared" si="10"/>
        <v>0</v>
      </c>
      <c r="G36" s="77">
        <f t="shared" si="10"/>
        <v>0</v>
      </c>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78"/>
    </row>
    <row r="37" spans="3:31" s="43" customFormat="1" ht="15" customHeight="1" x14ac:dyDescent="0.2">
      <c r="C37" s="97" t="s">
        <v>12</v>
      </c>
      <c r="D37" s="205" t="s">
        <v>26</v>
      </c>
      <c r="E37" s="204"/>
      <c r="F37" s="77">
        <f t="shared" si="10"/>
        <v>0</v>
      </c>
      <c r="G37" s="77">
        <f t="shared" si="10"/>
        <v>0</v>
      </c>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78"/>
    </row>
    <row r="38" spans="3:31" s="43" customFormat="1" ht="15" customHeight="1" x14ac:dyDescent="0.2">
      <c r="C38" s="97" t="s">
        <v>18</v>
      </c>
      <c r="D38" s="205" t="s">
        <v>27</v>
      </c>
      <c r="E38" s="204"/>
      <c r="F38" s="77">
        <f t="shared" si="10"/>
        <v>0</v>
      </c>
      <c r="G38" s="77">
        <f t="shared" si="10"/>
        <v>0</v>
      </c>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78"/>
    </row>
    <row r="39" spans="3:31" s="43" customFormat="1" ht="15" customHeight="1" x14ac:dyDescent="0.2">
      <c r="C39" s="97" t="s">
        <v>18</v>
      </c>
      <c r="D39" s="205" t="s">
        <v>28</v>
      </c>
      <c r="E39" s="204"/>
      <c r="F39" s="77">
        <f t="shared" si="10"/>
        <v>0</v>
      </c>
      <c r="G39" s="77">
        <f t="shared" si="10"/>
        <v>0</v>
      </c>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78"/>
    </row>
    <row r="40" spans="3:31" s="43" customFormat="1" ht="15" customHeight="1" x14ac:dyDescent="0.2">
      <c r="C40" s="97" t="s">
        <v>18</v>
      </c>
      <c r="D40" s="205" t="s">
        <v>114</v>
      </c>
      <c r="E40" s="204"/>
      <c r="F40" s="77">
        <f t="shared" si="10"/>
        <v>0</v>
      </c>
      <c r="G40" s="77">
        <f t="shared" si="10"/>
        <v>0</v>
      </c>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78"/>
    </row>
    <row r="41" spans="3:31" s="43" customFormat="1" ht="15" customHeight="1" x14ac:dyDescent="0.2">
      <c r="C41" s="97" t="s">
        <v>18</v>
      </c>
      <c r="D41" s="205" t="s">
        <v>29</v>
      </c>
      <c r="E41" s="204"/>
      <c r="F41" s="77">
        <f t="shared" si="10"/>
        <v>0</v>
      </c>
      <c r="G41" s="77">
        <f t="shared" si="10"/>
        <v>0</v>
      </c>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78"/>
    </row>
    <row r="42" spans="3:31" s="43" customFormat="1" ht="15" customHeight="1" x14ac:dyDescent="0.2">
      <c r="C42" s="98" t="s">
        <v>15</v>
      </c>
      <c r="D42" s="206" t="s">
        <v>30</v>
      </c>
      <c r="E42" s="207"/>
      <c r="F42" s="72">
        <f t="shared" ref="F42:S42" si="11">F31+(SUM(F34:F37))-(SUM(F38:F41))</f>
        <v>0</v>
      </c>
      <c r="G42" s="72">
        <f t="shared" si="11"/>
        <v>0</v>
      </c>
      <c r="H42" s="72">
        <f t="shared" si="11"/>
        <v>0</v>
      </c>
      <c r="I42" s="72">
        <f t="shared" si="11"/>
        <v>0</v>
      </c>
      <c r="J42" s="72">
        <f t="shared" si="11"/>
        <v>0</v>
      </c>
      <c r="K42" s="72">
        <f t="shared" si="11"/>
        <v>0</v>
      </c>
      <c r="L42" s="72">
        <f t="shared" si="11"/>
        <v>0</v>
      </c>
      <c r="M42" s="72">
        <f t="shared" si="11"/>
        <v>0</v>
      </c>
      <c r="N42" s="72">
        <f t="shared" si="11"/>
        <v>0</v>
      </c>
      <c r="O42" s="72">
        <f t="shared" si="11"/>
        <v>0</v>
      </c>
      <c r="P42" s="72">
        <f t="shared" si="11"/>
        <v>0</v>
      </c>
      <c r="Q42" s="72">
        <f t="shared" si="11"/>
        <v>0</v>
      </c>
      <c r="R42" s="72">
        <f t="shared" si="11"/>
        <v>0</v>
      </c>
      <c r="S42" s="72">
        <f t="shared" si="11"/>
        <v>0</v>
      </c>
      <c r="T42" s="72">
        <f t="shared" ref="T42:AE42" si="12">T31+(SUM(T34:T37))-(SUM(T38:T41))</f>
        <v>0</v>
      </c>
      <c r="U42" s="72">
        <f t="shared" si="12"/>
        <v>0</v>
      </c>
      <c r="V42" s="72">
        <f t="shared" si="12"/>
        <v>0</v>
      </c>
      <c r="W42" s="72">
        <f t="shared" si="12"/>
        <v>0</v>
      </c>
      <c r="X42" s="72">
        <f t="shared" si="12"/>
        <v>0</v>
      </c>
      <c r="Y42" s="72">
        <f t="shared" si="12"/>
        <v>0</v>
      </c>
      <c r="Z42" s="72">
        <f t="shared" si="12"/>
        <v>0</v>
      </c>
      <c r="AA42" s="72">
        <f t="shared" si="12"/>
        <v>0</v>
      </c>
      <c r="AB42" s="72">
        <f t="shared" si="12"/>
        <v>0</v>
      </c>
      <c r="AC42" s="72">
        <f t="shared" si="12"/>
        <v>0</v>
      </c>
      <c r="AD42" s="72">
        <f t="shared" si="12"/>
        <v>0</v>
      </c>
      <c r="AE42" s="72">
        <f t="shared" si="12"/>
        <v>0</v>
      </c>
    </row>
    <row r="43" spans="3:31" s="43" customFormat="1" ht="15" customHeight="1" x14ac:dyDescent="0.2">
      <c r="C43" s="58"/>
      <c r="D43" s="22"/>
      <c r="E43" s="22"/>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row>
    <row r="44" spans="3:31" s="30" customFormat="1" ht="15" customHeight="1" x14ac:dyDescent="0.2">
      <c r="C44" s="99"/>
      <c r="D44" s="222" t="s">
        <v>31</v>
      </c>
      <c r="E44" s="215"/>
      <c r="F44" s="80">
        <f t="shared" ref="F44:AE44" si="13">F33+F42-F31</f>
        <v>0</v>
      </c>
      <c r="G44" s="80">
        <f t="shared" si="13"/>
        <v>0</v>
      </c>
      <c r="H44" s="80">
        <f t="shared" si="13"/>
        <v>0</v>
      </c>
      <c r="I44" s="80">
        <f t="shared" si="13"/>
        <v>0</v>
      </c>
      <c r="J44" s="80">
        <f t="shared" si="13"/>
        <v>0</v>
      </c>
      <c r="K44" s="80">
        <f t="shared" si="13"/>
        <v>0</v>
      </c>
      <c r="L44" s="80">
        <f t="shared" si="13"/>
        <v>0</v>
      </c>
      <c r="M44" s="80">
        <f t="shared" si="13"/>
        <v>0</v>
      </c>
      <c r="N44" s="80">
        <f t="shared" si="13"/>
        <v>0</v>
      </c>
      <c r="O44" s="80">
        <f t="shared" si="13"/>
        <v>0</v>
      </c>
      <c r="P44" s="80">
        <f t="shared" si="13"/>
        <v>0</v>
      </c>
      <c r="Q44" s="80">
        <f t="shared" si="13"/>
        <v>0</v>
      </c>
      <c r="R44" s="80">
        <f t="shared" si="13"/>
        <v>0</v>
      </c>
      <c r="S44" s="80">
        <f t="shared" si="13"/>
        <v>0</v>
      </c>
      <c r="T44" s="80">
        <f t="shared" si="13"/>
        <v>0</v>
      </c>
      <c r="U44" s="80">
        <f t="shared" si="13"/>
        <v>0</v>
      </c>
      <c r="V44" s="80">
        <f t="shared" si="13"/>
        <v>0</v>
      </c>
      <c r="W44" s="80">
        <f t="shared" si="13"/>
        <v>0</v>
      </c>
      <c r="X44" s="80">
        <f t="shared" si="13"/>
        <v>0</v>
      </c>
      <c r="Y44" s="80">
        <f t="shared" si="13"/>
        <v>0</v>
      </c>
      <c r="Z44" s="80">
        <f t="shared" si="13"/>
        <v>0</v>
      </c>
      <c r="AA44" s="80">
        <f t="shared" si="13"/>
        <v>0</v>
      </c>
      <c r="AB44" s="80">
        <f t="shared" si="13"/>
        <v>0</v>
      </c>
      <c r="AC44" s="80">
        <f t="shared" si="13"/>
        <v>0</v>
      </c>
      <c r="AD44" s="80">
        <f t="shared" si="13"/>
        <v>0</v>
      </c>
      <c r="AE44" s="80">
        <f t="shared" si="13"/>
        <v>0</v>
      </c>
    </row>
    <row r="45" spans="3:31" s="43" customFormat="1" ht="15" customHeight="1" x14ac:dyDescent="0.2">
      <c r="C45" s="100" t="s">
        <v>12</v>
      </c>
      <c r="D45" s="205" t="s">
        <v>32</v>
      </c>
      <c r="E45" s="204"/>
      <c r="F45" s="77">
        <f>H45</f>
        <v>0</v>
      </c>
      <c r="G45" s="77">
        <f>I45</f>
        <v>0</v>
      </c>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row>
    <row r="46" spans="3:31" s="30" customFormat="1" ht="15" customHeight="1" x14ac:dyDescent="0.2">
      <c r="C46" s="99" t="s">
        <v>15</v>
      </c>
      <c r="D46" s="222" t="s">
        <v>33</v>
      </c>
      <c r="E46" s="215"/>
      <c r="F46" s="80">
        <f t="shared" ref="F46:S46" si="14">F44+F45</f>
        <v>0</v>
      </c>
      <c r="G46" s="80">
        <f t="shared" si="14"/>
        <v>0</v>
      </c>
      <c r="H46" s="80">
        <f>H44+H45</f>
        <v>0</v>
      </c>
      <c r="I46" s="80">
        <f t="shared" si="14"/>
        <v>0</v>
      </c>
      <c r="J46" s="80">
        <f t="shared" si="14"/>
        <v>0</v>
      </c>
      <c r="K46" s="80">
        <f t="shared" si="14"/>
        <v>0</v>
      </c>
      <c r="L46" s="80">
        <f t="shared" si="14"/>
        <v>0</v>
      </c>
      <c r="M46" s="80">
        <f t="shared" si="14"/>
        <v>0</v>
      </c>
      <c r="N46" s="80">
        <f t="shared" si="14"/>
        <v>0</v>
      </c>
      <c r="O46" s="80">
        <f t="shared" si="14"/>
        <v>0</v>
      </c>
      <c r="P46" s="80">
        <f t="shared" si="14"/>
        <v>0</v>
      </c>
      <c r="Q46" s="80">
        <f t="shared" si="14"/>
        <v>0</v>
      </c>
      <c r="R46" s="80">
        <f t="shared" si="14"/>
        <v>0</v>
      </c>
      <c r="S46" s="80">
        <f t="shared" si="14"/>
        <v>0</v>
      </c>
      <c r="T46" s="80">
        <f t="shared" ref="T46:AE46" si="15">T44+T45</f>
        <v>0</v>
      </c>
      <c r="U46" s="80">
        <f t="shared" si="15"/>
        <v>0</v>
      </c>
      <c r="V46" s="80">
        <f t="shared" si="15"/>
        <v>0</v>
      </c>
      <c r="W46" s="80">
        <f t="shared" si="15"/>
        <v>0</v>
      </c>
      <c r="X46" s="80">
        <f t="shared" si="15"/>
        <v>0</v>
      </c>
      <c r="Y46" s="80">
        <f t="shared" si="15"/>
        <v>0</v>
      </c>
      <c r="Z46" s="80">
        <f t="shared" si="15"/>
        <v>0</v>
      </c>
      <c r="AA46" s="80">
        <f t="shared" si="15"/>
        <v>0</v>
      </c>
      <c r="AB46" s="80">
        <f t="shared" si="15"/>
        <v>0</v>
      </c>
      <c r="AC46" s="80">
        <f t="shared" si="15"/>
        <v>0</v>
      </c>
      <c r="AD46" s="80">
        <f t="shared" si="15"/>
        <v>0</v>
      </c>
      <c r="AE46" s="80">
        <f t="shared" si="15"/>
        <v>0</v>
      </c>
    </row>
    <row r="47" spans="3:31" ht="15" customHeight="1" x14ac:dyDescent="0.2"/>
  </sheetData>
  <protectedRanges>
    <protectedRange sqref="H45:AE45" name="Kreditlimiten"/>
    <protectedRange sqref="H17:AE28" name="Auszahlungen"/>
    <protectedRange sqref="H10:AE13" name="Einzahlungen"/>
    <protectedRange sqref="H34:AE41" name="Verfügbare Mittel"/>
  </protectedRanges>
  <mergeCells count="50">
    <mergeCell ref="D14:E14"/>
    <mergeCell ref="D10:E10"/>
    <mergeCell ref="E5:G5"/>
    <mergeCell ref="E6:G6"/>
    <mergeCell ref="C5:D5"/>
    <mergeCell ref="C6:D6"/>
    <mergeCell ref="F8:G8"/>
    <mergeCell ref="D12:E12"/>
    <mergeCell ref="D13:E13"/>
    <mergeCell ref="D11:E11"/>
    <mergeCell ref="D28:E28"/>
    <mergeCell ref="D17:E17"/>
    <mergeCell ref="D18:E18"/>
    <mergeCell ref="D19:E19"/>
    <mergeCell ref="D20:E20"/>
    <mergeCell ref="D21:E21"/>
    <mergeCell ref="D22:E22"/>
    <mergeCell ref="D23:E23"/>
    <mergeCell ref="D16:E16"/>
    <mergeCell ref="D24:E24"/>
    <mergeCell ref="D25:E25"/>
    <mergeCell ref="D26:E26"/>
    <mergeCell ref="D27:E27"/>
    <mergeCell ref="D40:E40"/>
    <mergeCell ref="D29:E29"/>
    <mergeCell ref="D31:E31"/>
    <mergeCell ref="D33:E33"/>
    <mergeCell ref="D34:E34"/>
    <mergeCell ref="D39:E39"/>
    <mergeCell ref="D35:E35"/>
    <mergeCell ref="D36:E36"/>
    <mergeCell ref="D37:E37"/>
    <mergeCell ref="D38:E38"/>
    <mergeCell ref="D41:E41"/>
    <mergeCell ref="D42:E42"/>
    <mergeCell ref="D44:E44"/>
    <mergeCell ref="D45:E45"/>
    <mergeCell ref="D46:E46"/>
    <mergeCell ref="AD8:AE8"/>
    <mergeCell ref="AB8:AC8"/>
    <mergeCell ref="Z8:AA8"/>
    <mergeCell ref="X8:Y8"/>
    <mergeCell ref="V8:W8"/>
    <mergeCell ref="H8:I8"/>
    <mergeCell ref="T8:U8"/>
    <mergeCell ref="R8:S8"/>
    <mergeCell ref="P8:Q8"/>
    <mergeCell ref="N8:O8"/>
    <mergeCell ref="L8:M8"/>
    <mergeCell ref="J8:K8"/>
  </mergeCells>
  <phoneticPr fontId="2" type="noConversion"/>
  <pageMargins left="0.39370078740157483" right="0.39370078740157483" top="0.39370078740157483" bottom="0.78740157480314965" header="0.51181102362204722" footer="0.39370078740157483"/>
  <pageSetup paperSize="9" scale="69" fitToWidth="2" orientation="landscape" r:id="rId1"/>
  <headerFooter alignWithMargins="0">
    <oddFooter>&amp;C&amp;8Copyright © 2012 St.Galler Kantonalbank          &amp;D</oddFooter>
  </headerFooter>
  <colBreaks count="1" manualBreakCount="1">
    <brk id="1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751"/>
  </sheetPr>
  <dimension ref="C1:J32"/>
  <sheetViews>
    <sheetView showGridLines="0" zoomScale="90" zoomScaleNormal="90" workbookViewId="0"/>
  </sheetViews>
  <sheetFormatPr baseColWidth="10" defaultRowHeight="12.75" x14ac:dyDescent="0.2"/>
  <cols>
    <col min="1" max="1" width="3.7109375" customWidth="1"/>
    <col min="2" max="2" width="10.7109375" customWidth="1"/>
    <col min="3" max="3" width="22.7109375" customWidth="1"/>
    <col min="4" max="4" width="19.140625" customWidth="1"/>
    <col min="5" max="5" width="18.5703125" customWidth="1"/>
    <col min="6" max="6" width="18.7109375" style="1" customWidth="1"/>
    <col min="7" max="7" width="23.7109375" style="1" customWidth="1"/>
    <col min="8" max="8" width="32.7109375" style="1" customWidth="1"/>
    <col min="9" max="9" width="32.7109375" customWidth="1"/>
  </cols>
  <sheetData>
    <row r="1" spans="3:10" ht="25.5" customHeight="1" x14ac:dyDescent="0.2"/>
    <row r="2" spans="3:10" ht="25.5" customHeight="1" x14ac:dyDescent="0.2"/>
    <row r="3" spans="3:10" ht="23.25" x14ac:dyDescent="0.35">
      <c r="C3" s="229" t="s">
        <v>78</v>
      </c>
      <c r="D3" s="229"/>
      <c r="E3" s="229"/>
      <c r="F3" s="229"/>
      <c r="G3" s="3"/>
      <c r="H3" s="3"/>
      <c r="I3" s="4"/>
      <c r="J3" s="4"/>
    </row>
    <row r="4" spans="3:10" s="5" customFormat="1" ht="15" customHeight="1" x14ac:dyDescent="0.2">
      <c r="C4" s="15"/>
      <c r="D4" s="15"/>
      <c r="E4" s="15"/>
      <c r="F4" s="9"/>
      <c r="G4" s="9"/>
      <c r="H4" s="9"/>
      <c r="I4" s="15"/>
      <c r="J4" s="15"/>
    </row>
    <row r="5" spans="3:10" s="6" customFormat="1" ht="15" customHeight="1" x14ac:dyDescent="0.2">
      <c r="C5" s="7" t="s">
        <v>79</v>
      </c>
      <c r="D5" s="22" t="str">
        <f>Planbilanz!D5</f>
        <v>Muster AG</v>
      </c>
      <c r="E5" s="42"/>
      <c r="F5" s="53"/>
      <c r="G5" s="11"/>
      <c r="H5" s="11"/>
      <c r="I5" s="14"/>
      <c r="J5" s="14"/>
    </row>
    <row r="6" spans="3:10" s="6" customFormat="1" ht="15" customHeight="1" x14ac:dyDescent="0.2">
      <c r="C6" s="7" t="s">
        <v>80</v>
      </c>
      <c r="D6" s="39">
        <f>Planbilanz!D6</f>
        <v>41640</v>
      </c>
      <c r="E6" s="42"/>
      <c r="F6" s="67"/>
      <c r="G6" s="11"/>
      <c r="H6" s="11"/>
      <c r="I6" s="14"/>
      <c r="J6" s="14"/>
    </row>
    <row r="7" spans="3:10" s="6" customFormat="1" ht="15" customHeight="1" x14ac:dyDescent="0.2">
      <c r="C7" s="14"/>
      <c r="D7" s="14"/>
      <c r="E7" s="14"/>
      <c r="F7" s="11"/>
      <c r="G7" s="11"/>
      <c r="H7" s="11"/>
      <c r="I7" s="14"/>
      <c r="J7" s="14"/>
    </row>
    <row r="8" spans="3:10" s="68" customFormat="1" ht="45" customHeight="1" x14ac:dyDescent="0.2">
      <c r="C8" s="230" t="s">
        <v>2</v>
      </c>
      <c r="D8" s="231"/>
      <c r="E8" s="69" t="s">
        <v>3</v>
      </c>
      <c r="F8" s="69" t="s">
        <v>4</v>
      </c>
      <c r="G8" s="69" t="s">
        <v>5</v>
      </c>
      <c r="H8" s="70" t="s">
        <v>9</v>
      </c>
      <c r="I8" s="71" t="s">
        <v>103</v>
      </c>
    </row>
    <row r="9" spans="3:10" s="6" customFormat="1" ht="15" customHeight="1" x14ac:dyDescent="0.2">
      <c r="C9" s="232"/>
      <c r="D9" s="232"/>
      <c r="E9" s="87"/>
      <c r="F9" s="109"/>
      <c r="G9" s="86"/>
      <c r="H9" s="86"/>
      <c r="I9" s="86"/>
    </row>
    <row r="10" spans="3:10" s="6" customFormat="1" ht="15" customHeight="1" x14ac:dyDescent="0.2">
      <c r="C10" s="233"/>
      <c r="D10" s="233"/>
      <c r="E10" s="147"/>
      <c r="F10" s="110"/>
      <c r="G10" s="88"/>
      <c r="H10" s="88"/>
      <c r="I10" s="88"/>
    </row>
    <row r="11" spans="3:10" s="6" customFormat="1" ht="15" customHeight="1" x14ac:dyDescent="0.2">
      <c r="C11" s="233"/>
      <c r="D11" s="233"/>
      <c r="E11" s="89"/>
      <c r="F11" s="110"/>
      <c r="G11" s="88"/>
      <c r="H11" s="88"/>
      <c r="I11" s="88"/>
    </row>
    <row r="12" spans="3:10" s="6" customFormat="1" ht="15" customHeight="1" x14ac:dyDescent="0.2">
      <c r="C12" s="233"/>
      <c r="D12" s="233"/>
      <c r="E12" s="89"/>
      <c r="F12" s="110"/>
      <c r="G12" s="88"/>
      <c r="H12" s="88"/>
      <c r="I12" s="88"/>
    </row>
    <row r="13" spans="3:10" s="6" customFormat="1" ht="15" customHeight="1" x14ac:dyDescent="0.2">
      <c r="C13" s="233"/>
      <c r="D13" s="233"/>
      <c r="E13" s="89"/>
      <c r="F13" s="110"/>
      <c r="G13" s="88"/>
      <c r="H13" s="88"/>
      <c r="I13" s="88"/>
    </row>
    <row r="14" spans="3:10" s="6" customFormat="1" ht="15" customHeight="1" x14ac:dyDescent="0.2">
      <c r="C14" s="233"/>
      <c r="D14" s="233"/>
      <c r="E14" s="89"/>
      <c r="F14" s="110"/>
      <c r="G14" s="88"/>
      <c r="H14" s="88"/>
      <c r="I14" s="88"/>
    </row>
    <row r="15" spans="3:10" s="6" customFormat="1" ht="15" customHeight="1" x14ac:dyDescent="0.2">
      <c r="C15" s="233"/>
      <c r="D15" s="233"/>
      <c r="E15" s="89"/>
      <c r="F15" s="110"/>
      <c r="G15" s="88"/>
      <c r="H15" s="88"/>
      <c r="I15" s="88"/>
    </row>
    <row r="16" spans="3:10" s="6" customFormat="1" ht="15" customHeight="1" x14ac:dyDescent="0.2">
      <c r="C16" s="233"/>
      <c r="D16" s="233"/>
      <c r="E16" s="89"/>
      <c r="F16" s="110"/>
      <c r="G16" s="88"/>
      <c r="H16" s="88"/>
      <c r="I16" s="88"/>
    </row>
    <row r="17" spans="3:9" s="6" customFormat="1" ht="15" customHeight="1" x14ac:dyDescent="0.2">
      <c r="C17" s="233"/>
      <c r="D17" s="233"/>
      <c r="E17" s="89"/>
      <c r="F17" s="110"/>
      <c r="G17" s="88"/>
      <c r="H17" s="88"/>
      <c r="I17" s="88"/>
    </row>
    <row r="18" spans="3:9" s="6" customFormat="1" ht="15" customHeight="1" x14ac:dyDescent="0.2">
      <c r="C18" s="233"/>
      <c r="D18" s="233"/>
      <c r="E18" s="89"/>
      <c r="F18" s="110"/>
      <c r="G18" s="88"/>
      <c r="H18" s="88"/>
      <c r="I18" s="88"/>
    </row>
    <row r="19" spans="3:9" s="6" customFormat="1" ht="15" customHeight="1" x14ac:dyDescent="0.2">
      <c r="C19" s="234"/>
      <c r="D19" s="234"/>
      <c r="E19" s="89"/>
      <c r="F19" s="110"/>
      <c r="G19" s="90"/>
      <c r="H19" s="90"/>
      <c r="I19" s="90"/>
    </row>
    <row r="20" spans="3:9" s="6" customFormat="1" ht="15" customHeight="1" x14ac:dyDescent="0.2">
      <c r="C20" s="13"/>
      <c r="D20" s="13"/>
      <c r="E20" s="13"/>
      <c r="F20" s="13"/>
      <c r="G20" s="13"/>
      <c r="H20" s="13"/>
      <c r="I20" s="13"/>
    </row>
    <row r="21" spans="3:9" s="68" customFormat="1" ht="15" customHeight="1" x14ac:dyDescent="0.2">
      <c r="C21" s="198" t="s">
        <v>6</v>
      </c>
      <c r="D21" s="199"/>
      <c r="E21" s="31" t="s">
        <v>7</v>
      </c>
      <c r="F21" s="31" t="s">
        <v>4</v>
      </c>
      <c r="G21" s="223" t="s">
        <v>8</v>
      </c>
      <c r="H21" s="210"/>
      <c r="I21" s="210"/>
    </row>
    <row r="22" spans="3:9" s="6" customFormat="1" ht="15" customHeight="1" x14ac:dyDescent="0.2">
      <c r="C22" s="232"/>
      <c r="D22" s="232"/>
      <c r="E22" s="87"/>
      <c r="F22" s="109"/>
      <c r="G22" s="232"/>
      <c r="H22" s="232"/>
      <c r="I22" s="232"/>
    </row>
    <row r="23" spans="3:9" s="6" customFormat="1" ht="15" customHeight="1" x14ac:dyDescent="0.2">
      <c r="C23" s="233"/>
      <c r="D23" s="233"/>
      <c r="E23" s="91"/>
      <c r="F23" s="110"/>
      <c r="G23" s="233"/>
      <c r="H23" s="233"/>
      <c r="I23" s="233"/>
    </row>
    <row r="24" spans="3:9" s="6" customFormat="1" ht="15" customHeight="1" x14ac:dyDescent="0.2">
      <c r="C24" s="233"/>
      <c r="D24" s="233"/>
      <c r="E24" s="91"/>
      <c r="F24" s="110"/>
      <c r="G24" s="233"/>
      <c r="H24" s="233"/>
      <c r="I24" s="233"/>
    </row>
    <row r="25" spans="3:9" s="6" customFormat="1" ht="15" customHeight="1" x14ac:dyDescent="0.2">
      <c r="C25" s="233"/>
      <c r="D25" s="233"/>
      <c r="E25" s="91"/>
      <c r="F25" s="110"/>
      <c r="G25" s="233"/>
      <c r="H25" s="233"/>
      <c r="I25" s="233"/>
    </row>
    <row r="26" spans="3:9" s="6" customFormat="1" ht="15" customHeight="1" x14ac:dyDescent="0.2">
      <c r="C26" s="233"/>
      <c r="D26" s="233"/>
      <c r="E26" s="91"/>
      <c r="F26" s="110"/>
      <c r="G26" s="233"/>
      <c r="H26" s="233"/>
      <c r="I26" s="233"/>
    </row>
    <row r="27" spans="3:9" s="6" customFormat="1" ht="15" customHeight="1" x14ac:dyDescent="0.2">
      <c r="C27" s="233"/>
      <c r="D27" s="233"/>
      <c r="E27" s="91"/>
      <c r="F27" s="110"/>
      <c r="G27" s="233"/>
      <c r="H27" s="233"/>
      <c r="I27" s="233"/>
    </row>
    <row r="28" spans="3:9" s="6" customFormat="1" ht="15" customHeight="1" x14ac:dyDescent="0.2">
      <c r="C28" s="233"/>
      <c r="D28" s="233"/>
      <c r="E28" s="91"/>
      <c r="F28" s="110"/>
      <c r="G28" s="233"/>
      <c r="H28" s="233"/>
      <c r="I28" s="233"/>
    </row>
    <row r="29" spans="3:9" ht="15" customHeight="1" x14ac:dyDescent="0.2">
      <c r="C29" s="233"/>
      <c r="D29" s="233"/>
      <c r="E29" s="91"/>
      <c r="F29" s="92"/>
      <c r="G29" s="233"/>
      <c r="H29" s="233"/>
      <c r="I29" s="233"/>
    </row>
    <row r="30" spans="3:9" ht="15" customHeight="1" x14ac:dyDescent="0.2">
      <c r="C30" s="233"/>
      <c r="D30" s="233"/>
      <c r="E30" s="91"/>
      <c r="F30" s="92"/>
      <c r="G30" s="233"/>
      <c r="H30" s="233"/>
      <c r="I30" s="233"/>
    </row>
    <row r="31" spans="3:9" ht="15" customHeight="1" x14ac:dyDescent="0.2">
      <c r="C31" s="233"/>
      <c r="D31" s="233"/>
      <c r="E31" s="91"/>
      <c r="F31" s="92"/>
      <c r="G31" s="233"/>
      <c r="H31" s="233"/>
      <c r="I31" s="233"/>
    </row>
    <row r="32" spans="3:9" ht="15" customHeight="1" x14ac:dyDescent="0.2">
      <c r="C32" s="233"/>
      <c r="D32" s="233"/>
      <c r="E32" s="91"/>
      <c r="F32" s="92"/>
      <c r="G32" s="233"/>
      <c r="H32" s="233"/>
      <c r="I32" s="233"/>
    </row>
  </sheetData>
  <protectedRanges>
    <protectedRange sqref="C22:IV32" name="Bereich2"/>
    <protectedRange sqref="C9:IV19" name="Bereich1"/>
  </protectedRanges>
  <mergeCells count="37">
    <mergeCell ref="G31:I31"/>
    <mergeCell ref="G32:I32"/>
    <mergeCell ref="C29:D29"/>
    <mergeCell ref="C30:D30"/>
    <mergeCell ref="C31:D31"/>
    <mergeCell ref="C32:D32"/>
    <mergeCell ref="G23:I23"/>
    <mergeCell ref="G24:I24"/>
    <mergeCell ref="G25:I25"/>
    <mergeCell ref="G26:I26"/>
    <mergeCell ref="G29:I29"/>
    <mergeCell ref="G30:I30"/>
    <mergeCell ref="G28:I28"/>
    <mergeCell ref="G27:I27"/>
    <mergeCell ref="C16:D16"/>
    <mergeCell ref="C17:D17"/>
    <mergeCell ref="C27:D27"/>
    <mergeCell ref="C28:D28"/>
    <mergeCell ref="G21:I21"/>
    <mergeCell ref="C25:D25"/>
    <mergeCell ref="C26:D26"/>
    <mergeCell ref="G22:I22"/>
    <mergeCell ref="C22:D22"/>
    <mergeCell ref="C23:D23"/>
    <mergeCell ref="C24:D24"/>
    <mergeCell ref="C21:D21"/>
    <mergeCell ref="C19:D19"/>
    <mergeCell ref="C12:D12"/>
    <mergeCell ref="C13:D13"/>
    <mergeCell ref="C14:D14"/>
    <mergeCell ref="C15:D15"/>
    <mergeCell ref="C3:F3"/>
    <mergeCell ref="C8:D8"/>
    <mergeCell ref="C9:D9"/>
    <mergeCell ref="C10:D10"/>
    <mergeCell ref="C11:D11"/>
    <mergeCell ref="C18:D18"/>
  </mergeCells>
  <phoneticPr fontId="2" type="noConversion"/>
  <pageMargins left="0.39370078740157483" right="0.39370078740157483" top="0.39370078740157483" bottom="0.78740157480314965" header="0.51181102362204722" footer="0.39370078740157483"/>
  <pageSetup paperSize="9" scale="69" orientation="landscape" r:id="rId1"/>
  <headerFooter alignWithMargins="0">
    <oddFooter>&amp;C&amp;8Copyright © 2012 St.Galler Kantonalbank          &amp;D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Übersicht</vt:lpstr>
      <vt:lpstr>Planbilanz</vt:lpstr>
      <vt:lpstr>Planerfolgsrechnung</vt:lpstr>
      <vt:lpstr>Mittelflussrechnung</vt:lpstr>
      <vt:lpstr>Kennzahlen</vt:lpstr>
      <vt:lpstr>Liquiditätsplan</vt:lpstr>
      <vt:lpstr>Investitionsplan</vt:lpstr>
      <vt:lpstr>Kennzahlen!Druckbereich</vt:lpstr>
      <vt:lpstr>Mittelflussrechnung!Druckbereich</vt:lpstr>
      <vt:lpstr>Übersicht!Druckbereich</vt:lpstr>
      <vt:lpstr>Liquiditätsplan!Drucktitel</vt:lpstr>
      <vt:lpstr>Planbilanz!Drucktitel</vt:lpstr>
      <vt:lpstr>Planerfolgsrechnung!Drucktitel</vt:lpstr>
    </vt:vector>
  </TitlesOfParts>
  <Company>St.Galler Kantonalbank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Meier Rebecca (sg11007, Mmd-rm)</dc:creator>
  <cp:lastModifiedBy>Zirin Filip (sg12013, Mmd-fz)</cp:lastModifiedBy>
  <cp:lastPrinted>2012-04-04T14:53:30Z</cp:lastPrinted>
  <dcterms:created xsi:type="dcterms:W3CDTF">2010-12-16T07:43:13Z</dcterms:created>
  <dcterms:modified xsi:type="dcterms:W3CDTF">2020-11-16T08:52:48Z</dcterms:modified>
</cp:coreProperties>
</file>